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xlsBook" defaultThemeVersion="124226"/>
  <bookViews>
    <workbookView xWindow="30" yWindow="45" windowWidth="15540" windowHeight="9930" tabRatio="855" firstSheet="1" activeTab="1"/>
  </bookViews>
  <sheets>
    <sheet name="Лог обновления" sheetId="210" state="veryHidden" r:id="rId1"/>
    <sheet name="Отпуск ЭЭ сет организациями" sheetId="294" r:id="rId2"/>
    <sheet name="Statistic" sheetId="295" state="veryHidden" r:id="rId3"/>
    <sheet name="TEHSHEET" sheetId="123" state="veryHidden" r:id="rId4"/>
    <sheet name="et_union" sheetId="242" state="veryHidden" r:id="rId5"/>
    <sheet name="AllSheetsInThisWorkbook" sheetId="158" state="veryHidden" r:id="rId6"/>
    <sheet name="mod_01" sheetId="303" state="veryHidden" r:id="rId7"/>
    <sheet name="mod_11" sheetId="265" state="veryHidden" r:id="rId8"/>
    <sheet name="modComm" sheetId="292" state="veryHidden" r:id="rId9"/>
    <sheet name="modListProv" sheetId="302" state="veryHidden" r:id="rId10"/>
    <sheet name="modButton" sheetId="217" state="veryHidden" r:id="rId11"/>
    <sheet name="modInstruction" sheetId="298" state="veryHidden" r:id="rId12"/>
    <sheet name="modHTTP" sheetId="299" state="veryHidden" r:id="rId13"/>
    <sheet name="REESTR_ORG" sheetId="159" state="veryHidden" r:id="rId14"/>
    <sheet name="REESTR_FIL" sheetId="304" state="veryHidden" r:id="rId15"/>
    <sheet name="REESTR_MO" sheetId="161" state="veryHidden" r:id="rId16"/>
    <sheet name="REESTR_EGRUL" sheetId="307" state="veryHidden" r:id="rId17"/>
    <sheet name="modfrmRegion" sheetId="297" state="veryHidden" r:id="rId18"/>
    <sheet name="modfrmReestr" sheetId="162" state="veryHidden" r:id="rId19"/>
    <sheet name="modfrmFindEGRUL" sheetId="306" state="veryHidden" r:id="rId20"/>
    <sheet name="modfrmCheckUpdates" sheetId="296" state="veryHidden" r:id="rId21"/>
    <sheet name="modReestr" sheetId="164" state="veryHidden" r:id="rId22"/>
    <sheet name="modUpdTemplMain" sheetId="212" state="veryHidden" r:id="rId23"/>
    <sheet name="modHyperlink" sheetId="245" state="veryHidden" r:id="rId24"/>
    <sheet name="modClassifierValidate" sheetId="305" state="veryHidden" r:id="rId25"/>
  </sheets>
  <definedNames>
    <definedName name="_IDОтчета">178174</definedName>
    <definedName name="_IDШаблона">178176</definedName>
    <definedName name="activity">#REF!</definedName>
    <definedName name="add_11_1">'Отпуск ЭЭ сет организациями'!$E$19</definedName>
    <definedName name="add_11_2">'Отпуск ЭЭ сет организациями'!$E$27</definedName>
    <definedName name="add_11_3">'Отпуск ЭЭ сет организациями'!$E$32</definedName>
    <definedName name="add_11_4">'Отпуск ЭЭ сет организациями'!$E$52</definedName>
    <definedName name="add_11_5">'Отпуск ЭЭ сет организациями'!$E$67</definedName>
    <definedName name="add_11_6">'Отпуск ЭЭ сет организациями'!$E$70</definedName>
    <definedName name="add_11_7">'Отпуск ЭЭ сет организациями'!$E$74</definedName>
    <definedName name="add_11_8">'Отпуск ЭЭ сет организациями'!$E$94</definedName>
    <definedName name="add_com">#REF!</definedName>
    <definedName name="anscount" hidden="1">1</definedName>
    <definedName name="chkGetUpdatesValue">#REF!</definedName>
    <definedName name="chkNoUpdatesValue">#REF!</definedName>
    <definedName name="code">#REF!</definedName>
    <definedName name="DaNet">TEHSHEET!$F$2:$F$3</definedName>
    <definedName name="date_expired">#REF!</definedName>
    <definedName name="doc_link">#REF!</definedName>
    <definedName name="ENTITY_UL">REESTR_EGRUL!$A$3:$A$33</definedName>
    <definedName name="et_com">et_union!$3:$3</definedName>
    <definedName name="et_org">et_union!$5:$5</definedName>
    <definedName name="FirstLine">#REF!</definedName>
    <definedName name="flag_org">#REF!</definedName>
    <definedName name="god">#REF!</definedName>
    <definedName name="inn">#REF!</definedName>
    <definedName name="Instr_1">#REF!</definedName>
    <definedName name="Instr_2">#REF!</definedName>
    <definedName name="Instr_3">#REF!</definedName>
    <definedName name="Instr_4">#REF!</definedName>
    <definedName name="Instr_5">#REF!</definedName>
    <definedName name="Instr_6">#REF!</definedName>
    <definedName name="Instr_7">#REF!</definedName>
    <definedName name="Instr_8">#REF!</definedName>
    <definedName name="instr_hyp1">#REF!</definedName>
    <definedName name="instr_hyp5">#REF!</definedName>
    <definedName name="kod_stroki_1">'Отпуск ЭЭ сет организациями'!$F$15:$F$61</definedName>
    <definedName name="kod_stroki_2">'Отпуск ЭЭ сет организациями'!$F$63:$F$103</definedName>
    <definedName name="kotel">#REF!</definedName>
    <definedName name="kpp">#REF!</definedName>
    <definedName name="ks_1730">'Отпуск ЭЭ сет организациями'!$F$82</definedName>
    <definedName name="ks_1750">'Отпуск ЭЭ сет организациями'!$F$84</definedName>
    <definedName name="ks_1760">'Отпуск ЭЭ сет организациями'!$F$85</definedName>
    <definedName name="ks_2020">'Отпуск ЭЭ сет организациями'!$F$99</definedName>
    <definedName name="ks_2130">'Отпуск ЭЭ сет организациями'!$F$112</definedName>
    <definedName name="ks_2340">'Отпуск ЭЭ сет организациями'!$F$133</definedName>
    <definedName name="ks_2450">'Отпуск ЭЭ сет организациями'!$F$145</definedName>
    <definedName name="ks_2550">'Отпуск ЭЭ сет организациями'!$F$155</definedName>
    <definedName name="ks_700">'Отпуск ЭЭ сет организациями'!$F$40</definedName>
    <definedName name="ks_720">'Отпуск ЭЭ сет организациями'!$F$42</definedName>
    <definedName name="ks_730">'Отпуск ЭЭ сет организациями'!$F$43</definedName>
    <definedName name="ks_990">'Отпуск ЭЭ сет организациями'!$F$57</definedName>
    <definedName name="LastUpdateDate_MO">#REF!</definedName>
    <definedName name="LastUpdateDate_ORG">#REF!</definedName>
    <definedName name="LIST_MR_MO_OKTMO">REESTR_MO!$A$1:$D$101</definedName>
    <definedName name="logic">TEHSHEET!$F$2:$F$3</definedName>
    <definedName name="mo">#REF!</definedName>
    <definedName name="MO_LIST_10">REESTR_MO!$B$41:$B$44</definedName>
    <definedName name="MO_LIST_11">REESTR_MO!$B$45:$B$48</definedName>
    <definedName name="MO_LIST_12">REESTR_MO!$B$49:$B$52</definedName>
    <definedName name="MO_LIST_13">REESTR_MO!$B$53:$B$58</definedName>
    <definedName name="MO_LIST_14">REESTR_MO!$B$59:$B$64</definedName>
    <definedName name="MO_LIST_15">REESTR_MO!$B$65:$B$76</definedName>
    <definedName name="MO_LIST_16">REESTR_MO!$B$77:$B$82</definedName>
    <definedName name="MO_LIST_17">REESTR_MO!$B$83:$B$89</definedName>
    <definedName name="MO_LIST_18">REESTR_MO!$B$90:$B$98</definedName>
    <definedName name="MO_LIST_19">REESTR_MO!$B$99</definedName>
    <definedName name="MO_LIST_2">REESTR_MO!$B$2:$B$5</definedName>
    <definedName name="MO_LIST_20">REESTR_MO!$B$100</definedName>
    <definedName name="MO_LIST_21">REESTR_MO!$B$101</definedName>
    <definedName name="MO_LIST_3">REESTR_MO!$B$6:$B$11</definedName>
    <definedName name="MO_LIST_4">REESTR_MO!$B$12:$B$15</definedName>
    <definedName name="MO_LIST_5">REESTR_MO!$B$16:$B$21</definedName>
    <definedName name="MO_LIST_6">REESTR_MO!$B$22:$B$26</definedName>
    <definedName name="MO_LIST_7">REESTR_MO!$B$27:$B$31</definedName>
    <definedName name="MO_LIST_8">REESTR_MO!$B$32:$B$35</definedName>
    <definedName name="MO_LIST_9">REESTR_MO!$B$36:$B$40</definedName>
    <definedName name="MONTH">TEHSHEET!$D$2:$D$14</definedName>
    <definedName name="mr">#REF!</definedName>
    <definedName name="MR_LIST">REESTR_MO!$E$2:$E$21</definedName>
    <definedName name="MSG_URL">TEHSHEET!$D$25</definedName>
    <definedName name="nds">#REF!</definedName>
    <definedName name="nds_rate_index">#REF!</definedName>
    <definedName name="okato">#REF!</definedName>
    <definedName name="okpo">#REF!</definedName>
    <definedName name="oktmo">#REF!</definedName>
    <definedName name="OKTMO_TYPE_LIST">REESTR_MO!$C$2:$D$102</definedName>
    <definedName name="org">#REF!</definedName>
    <definedName name="Org_Address">#REF!</definedName>
    <definedName name="Org_buh">#REF!</definedName>
    <definedName name="Org_otv_lico">#REF!</definedName>
    <definedName name="Org_ruk">#REF!</definedName>
    <definedName name="OVERDUE_INTERVAL">#REF!</definedName>
    <definedName name="pDel_Comm">#REF!</definedName>
    <definedName name="REESTR_EGRUL_RANGE">REESTR_EGRUL!$A$2:$L$2</definedName>
    <definedName name="REESTR_ORG_RANGE">REESTR_ORG!$A$2:$S$100</definedName>
    <definedName name="REGION">TEHSHEET!$B$1:$B$86</definedName>
    <definedName name="region_name">#REF!</definedName>
    <definedName name="rstOrgId">#REF!</definedName>
    <definedName name="SAPBEXrevision" hidden="1">1</definedName>
    <definedName name="SAPBEXsysID" hidden="1">"BW2"</definedName>
    <definedName name="SAPBEXwbID" hidden="1">"479GSPMTNK9HM4ZSIVE5K2SH6"</definedName>
    <definedName name="start_11_1">'Отпуск ЭЭ сет организациями'!$E$18</definedName>
    <definedName name="start_11_2">'Отпуск ЭЭ сет организациями'!$E$21</definedName>
    <definedName name="start_11_3">'Отпуск ЭЭ сет организациями'!$E$29</definedName>
    <definedName name="start_11_4">'Отпуск ЭЭ сет организациями'!$E$46</definedName>
    <definedName name="start_11_5">'Отпуск ЭЭ сет организациями'!$E$66</definedName>
    <definedName name="start_11_6">'Отпуск ЭЭ сет организациями'!$E$69</definedName>
    <definedName name="start_11_7">'Отпуск ЭЭ сет организациями'!$E$72</definedName>
    <definedName name="start_11_8">'Отпуск ЭЭ сет организациями'!$E$88</definedName>
    <definedName name="tit_month">#REF!</definedName>
    <definedName name="tit_stat_work_place">#REF!</definedName>
    <definedName name="tit_type_report">#REF!</definedName>
    <definedName name="type_report">TEHSHEET!$G$2:$G$3</definedName>
    <definedName name="UpdStatus">#REF!</definedName>
    <definedName name="URL_FORMAT">TEHSHEET!$D$23</definedName>
    <definedName name="version">#REF!</definedName>
    <definedName name="YEAR">TEHSHEET!$E$2:$E$6</definedName>
  </definedNames>
  <calcPr calcId="145621"/>
</workbook>
</file>

<file path=xl/calcChain.xml><?xml version="1.0" encoding="utf-8"?>
<calcChain xmlns="http://schemas.openxmlformats.org/spreadsheetml/2006/main">
  <c r="K147" i="294" l="1"/>
  <c r="J147" i="294"/>
  <c r="I147" i="294"/>
  <c r="H147" i="294"/>
  <c r="K145" i="294" l="1"/>
  <c r="J145" i="294"/>
  <c r="I145" i="294"/>
  <c r="H145" i="294"/>
  <c r="K43" i="294" l="1"/>
  <c r="G31" i="294" l="1"/>
  <c r="G26" i="294"/>
  <c r="I84" i="294" l="1"/>
  <c r="I43" i="294" l="1"/>
  <c r="G93" i="294" l="1"/>
  <c r="G92" i="294"/>
  <c r="G91" i="294"/>
  <c r="G90" i="294"/>
  <c r="G89" i="294"/>
  <c r="G73" i="294" l="1"/>
  <c r="J43" i="294"/>
  <c r="H43" i="294"/>
  <c r="G51" i="294"/>
  <c r="G50" i="294"/>
  <c r="G49" i="294"/>
  <c r="G48" i="294"/>
  <c r="G47" i="294"/>
  <c r="G25" i="294"/>
  <c r="G24" i="294"/>
  <c r="G23" i="294"/>
  <c r="G22" i="294"/>
  <c r="G30" i="294"/>
  <c r="I164" i="294" l="1"/>
  <c r="F167" i="294"/>
  <c r="F164" i="294"/>
  <c r="I160" i="294" l="1"/>
  <c r="I158" i="294" s="1"/>
  <c r="J160" i="294"/>
  <c r="J158" i="294" s="1"/>
  <c r="K160" i="294"/>
  <c r="K158" i="294" s="1"/>
  <c r="H160" i="294"/>
  <c r="H158" i="294" s="1"/>
  <c r="I154" i="294"/>
  <c r="J154" i="294"/>
  <c r="K154" i="294"/>
  <c r="H154" i="294"/>
  <c r="I138" i="294"/>
  <c r="J138" i="294"/>
  <c r="J136" i="294" s="1"/>
  <c r="K138" i="294"/>
  <c r="K136" i="294" s="1"/>
  <c r="H138" i="294"/>
  <c r="H136" i="294" s="1"/>
  <c r="I136" i="294"/>
  <c r="I132" i="294"/>
  <c r="J132" i="294"/>
  <c r="K132" i="294"/>
  <c r="H132" i="294"/>
  <c r="I102" i="294"/>
  <c r="J102" i="294"/>
  <c r="K102" i="294"/>
  <c r="H102" i="294"/>
  <c r="I60" i="294"/>
  <c r="J60" i="294"/>
  <c r="K60" i="294"/>
  <c r="H60" i="294"/>
  <c r="K119" i="294" l="1"/>
  <c r="J119" i="294"/>
  <c r="I119" i="294"/>
  <c r="H119" i="294"/>
  <c r="K122" i="294"/>
  <c r="J122" i="294"/>
  <c r="I122" i="294"/>
  <c r="H122" i="294"/>
  <c r="K125" i="294"/>
  <c r="J125" i="294"/>
  <c r="I125" i="294"/>
  <c r="H125" i="294"/>
  <c r="I151" i="294"/>
  <c r="I149" i="294" s="1"/>
  <c r="I148" i="294" s="1"/>
  <c r="J151" i="294"/>
  <c r="J149" i="294" s="1"/>
  <c r="J148" i="294" s="1"/>
  <c r="K151" i="294"/>
  <c r="K149" i="294" s="1"/>
  <c r="K148" i="294" s="1"/>
  <c r="H151" i="294"/>
  <c r="H149" i="294" s="1"/>
  <c r="H148" i="294" s="1"/>
  <c r="J118" i="294" l="1"/>
  <c r="J116" i="294" s="1"/>
  <c r="J115" i="294" s="1"/>
  <c r="K118" i="294"/>
  <c r="K116" i="294" s="1"/>
  <c r="K115" i="294" s="1"/>
  <c r="H118" i="294"/>
  <c r="H116" i="294" s="1"/>
  <c r="H115" i="294" s="1"/>
  <c r="I118" i="294"/>
  <c r="I116" i="294" s="1"/>
  <c r="I115" i="294" s="1"/>
  <c r="G5" i="242"/>
  <c r="K87" i="294"/>
  <c r="J87" i="294"/>
  <c r="J84" i="294" s="1"/>
  <c r="I87" i="294"/>
  <c r="I81" i="294" s="1"/>
  <c r="I112" i="294" s="1"/>
  <c r="H87" i="294"/>
  <c r="H81" i="294" s="1"/>
  <c r="H112" i="294" s="1"/>
  <c r="K71" i="294"/>
  <c r="K95" i="294" s="1"/>
  <c r="J71" i="294"/>
  <c r="I71" i="294"/>
  <c r="H71" i="294"/>
  <c r="K68" i="294"/>
  <c r="J68" i="294"/>
  <c r="I68" i="294"/>
  <c r="H68" i="294"/>
  <c r="K65" i="294"/>
  <c r="J65" i="294"/>
  <c r="J63" i="294" s="1"/>
  <c r="I65" i="294"/>
  <c r="I63" i="294" s="1"/>
  <c r="H65" i="294"/>
  <c r="K45" i="294"/>
  <c r="K39" i="294" s="1"/>
  <c r="K114" i="294" s="1"/>
  <c r="J45" i="294"/>
  <c r="J39" i="294" s="1"/>
  <c r="J114" i="294" s="1"/>
  <c r="I45" i="294"/>
  <c r="I39" i="294" s="1"/>
  <c r="I114" i="294" s="1"/>
  <c r="H45" i="294"/>
  <c r="H39" i="294" s="1"/>
  <c r="H114" i="294" s="1"/>
  <c r="K28" i="294"/>
  <c r="J28" i="294"/>
  <c r="I28" i="294"/>
  <c r="H28" i="294"/>
  <c r="K20" i="294"/>
  <c r="J20" i="294"/>
  <c r="I20" i="294"/>
  <c r="H20" i="294"/>
  <c r="I17" i="294"/>
  <c r="J17" i="294"/>
  <c r="K17" i="294"/>
  <c r="H17" i="294"/>
  <c r="K81" i="294" l="1"/>
  <c r="K112" i="294" s="1"/>
  <c r="H63" i="294"/>
  <c r="J81" i="294"/>
  <c r="J112" i="294" s="1"/>
  <c r="K111" i="294"/>
  <c r="K109" i="294" s="1"/>
  <c r="J111" i="294"/>
  <c r="J109" i="294" s="1"/>
  <c r="I144" i="294"/>
  <c r="I142" i="294" s="1"/>
  <c r="I111" i="294"/>
  <c r="I109" i="294" s="1"/>
  <c r="H144" i="294"/>
  <c r="H142" i="294" s="1"/>
  <c r="H111" i="294"/>
  <c r="H109" i="294" s="1"/>
  <c r="J15" i="294"/>
  <c r="H15" i="294"/>
  <c r="K63" i="294"/>
  <c r="I15" i="294"/>
  <c r="I54" i="294" s="1"/>
  <c r="J35" i="294" s="1"/>
  <c r="K15" i="294"/>
  <c r="K75" i="294"/>
  <c r="J75" i="294"/>
  <c r="I75" i="294"/>
  <c r="H75" i="294"/>
  <c r="I33" i="294"/>
  <c r="H33" i="294"/>
  <c r="J144" i="294" l="1"/>
  <c r="J142" i="294" s="1"/>
  <c r="K144" i="294"/>
  <c r="K142" i="294" s="1"/>
  <c r="H54" i="294"/>
  <c r="H61" i="294" s="1"/>
  <c r="I103" i="294"/>
  <c r="J103" i="294"/>
  <c r="K103" i="294"/>
  <c r="H103" i="294"/>
  <c r="I61" i="294"/>
  <c r="J34" i="294" l="1"/>
  <c r="J33" i="294" s="1"/>
  <c r="J54" i="294" s="1"/>
  <c r="K36" i="294" s="1"/>
  <c r="K33" i="294" s="1"/>
  <c r="K54" i="294" s="1"/>
  <c r="K61" i="294" s="1"/>
  <c r="G150" i="294"/>
  <c r="G151" i="294"/>
  <c r="G152" i="294"/>
  <c r="G153" i="294"/>
  <c r="G154" i="294"/>
  <c r="G155" i="294"/>
  <c r="G156" i="294"/>
  <c r="G157" i="294"/>
  <c r="G158" i="294"/>
  <c r="G159" i="294"/>
  <c r="G160" i="294"/>
  <c r="G146" i="294"/>
  <c r="G113" i="294"/>
  <c r="G114" i="294"/>
  <c r="G115" i="294"/>
  <c r="G116" i="294"/>
  <c r="G117" i="294"/>
  <c r="G118" i="294"/>
  <c r="G119" i="294"/>
  <c r="G120" i="294"/>
  <c r="G121" i="294"/>
  <c r="G122" i="294"/>
  <c r="G123" i="294"/>
  <c r="G124" i="294"/>
  <c r="G125" i="294"/>
  <c r="G126" i="294"/>
  <c r="G127" i="294"/>
  <c r="G128" i="294"/>
  <c r="G129" i="294"/>
  <c r="G130" i="294"/>
  <c r="G131" i="294"/>
  <c r="G132" i="294"/>
  <c r="G133" i="294"/>
  <c r="G134" i="294"/>
  <c r="G135" i="294"/>
  <c r="G136" i="294"/>
  <c r="G137" i="294"/>
  <c r="G138" i="294"/>
  <c r="G139" i="294"/>
  <c r="G140" i="294"/>
  <c r="J61" i="294" l="1"/>
  <c r="G101" i="294"/>
  <c r="G102" i="294"/>
  <c r="G82" i="294"/>
  <c r="G83" i="294"/>
  <c r="G84" i="294"/>
  <c r="G85" i="294"/>
  <c r="G86" i="294"/>
  <c r="G87" i="294"/>
  <c r="G80" i="294"/>
  <c r="G68" i="294"/>
  <c r="G71" i="294"/>
  <c r="G20" i="294"/>
  <c r="G28" i="294"/>
  <c r="G38" i="294"/>
  <c r="G39" i="294"/>
  <c r="G40" i="294"/>
  <c r="G41" i="294"/>
  <c r="G42" i="294"/>
  <c r="G43" i="294"/>
  <c r="G44" i="294"/>
  <c r="G45" i="294"/>
  <c r="G59" i="294"/>
  <c r="G60" i="294"/>
  <c r="G15" i="294"/>
  <c r="G16" i="294"/>
  <c r="G17" i="294"/>
  <c r="D25" i="123" l="1"/>
  <c r="D9" i="294" l="1"/>
  <c r="G143" i="294"/>
  <c r="G144" i="294"/>
  <c r="G145" i="294"/>
  <c r="G147" i="294"/>
  <c r="G148" i="294"/>
  <c r="G149" i="294"/>
  <c r="G161" i="294"/>
  <c r="G162" i="294"/>
  <c r="G142" i="294"/>
  <c r="G110" i="294"/>
  <c r="G111" i="294"/>
  <c r="G112" i="294"/>
  <c r="G109" i="294"/>
  <c r="G106" i="294"/>
  <c r="G107" i="294"/>
  <c r="G105" i="294"/>
  <c r="G64" i="294"/>
  <c r="G65" i="294"/>
  <c r="G75" i="294"/>
  <c r="G76" i="294"/>
  <c r="G77" i="294"/>
  <c r="G78" i="294"/>
  <c r="G79" i="294"/>
  <c r="G81" i="294"/>
  <c r="G95" i="294"/>
  <c r="G96" i="294"/>
  <c r="G97" i="294"/>
  <c r="G98" i="294"/>
  <c r="G99" i="294"/>
  <c r="G100" i="294"/>
  <c r="G63" i="294"/>
  <c r="G33" i="294"/>
  <c r="G34" i="294"/>
  <c r="G35" i="294"/>
  <c r="G36" i="294"/>
  <c r="G37" i="294"/>
  <c r="G53" i="294"/>
  <c r="G54" i="294"/>
  <c r="G55" i="294"/>
  <c r="G56" i="294"/>
  <c r="G57" i="294"/>
  <c r="G58" i="294"/>
  <c r="G61" i="294" l="1"/>
  <c r="G103" i="294"/>
</calcChain>
</file>

<file path=xl/sharedStrings.xml><?xml version="1.0" encoding="utf-8"?>
<sst xmlns="http://schemas.openxmlformats.org/spreadsheetml/2006/main" count="2404" uniqueCount="1211">
  <si>
    <t>О</t>
  </si>
  <si>
    <t>Лог обновления</t>
  </si>
  <si>
    <t>modUpdTemplMain</t>
  </si>
  <si>
    <t>Дата/Время</t>
  </si>
  <si>
    <t>Сообщение</t>
  </si>
  <si>
    <t>Статус</t>
  </si>
  <si>
    <t>Расчетные листы</t>
  </si>
  <si>
    <t>Скрытые листы</t>
  </si>
  <si>
    <t>Инструкция</t>
  </si>
  <si>
    <t>AllSheetsInThisWorkbook</t>
  </si>
  <si>
    <t>REESTR_ORG</t>
  </si>
  <si>
    <t>REESTR_MO</t>
  </si>
  <si>
    <t>TEHSHEET</t>
  </si>
  <si>
    <t>modfrmReestr</t>
  </si>
  <si>
    <t>modReestr</t>
  </si>
  <si>
    <t>МР</t>
  </si>
  <si>
    <t>МО</t>
  </si>
  <si>
    <t>МО_ОКТМО</t>
  </si>
  <si>
    <t>ИМЯ ДИАПАЗОНА</t>
  </si>
  <si>
    <t>Алтайский край</t>
  </si>
  <si>
    <t>Амурская область</t>
  </si>
  <si>
    <t>Архангельская область</t>
  </si>
  <si>
    <t>Астраханская область</t>
  </si>
  <si>
    <t>г.Байконур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</si>
  <si>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</si>
  <si>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</si>
  <si>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</si>
  <si>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</si>
  <si>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</si>
  <si>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</si>
  <si>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</si>
  <si>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</si>
  <si>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</si>
  <si>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</si>
  <si>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</si>
  <si>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</si>
  <si>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</si>
  <si>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</si>
  <si>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</si>
  <si>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</si>
  <si>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</si>
  <si>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</si>
  <si>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</si>
  <si>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</si>
  <si>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</si>
  <si>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</si>
  <si>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</si>
  <si>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</si>
  <si>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</si>
  <si>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</si>
  <si>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</si>
  <si>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</si>
  <si>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</si>
  <si>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</si>
  <si>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</si>
  <si>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</si>
  <si>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</si>
  <si>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</si>
  <si>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</si>
  <si>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</si>
  <si>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</si>
  <si>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</si>
  <si>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</si>
  <si>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</si>
  <si>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</si>
  <si>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</si>
  <si>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</si>
  <si>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</si>
  <si>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</si>
  <si>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</si>
  <si>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</si>
  <si>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</si>
  <si>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</si>
  <si>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</si>
  <si>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</si>
  <si>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</si>
  <si>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</si>
  <si>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</si>
  <si>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</si>
  <si>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</si>
  <si>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</si>
  <si>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</si>
  <si>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</si>
  <si>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</si>
  <si>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</si>
  <si>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</si>
  <si>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</si>
  <si>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</si>
  <si>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</si>
  <si>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</si>
  <si>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</si>
  <si>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</si>
  <si>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</si>
  <si>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</si>
  <si>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</si>
  <si>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</si>
  <si>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</si>
  <si>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</si>
  <si>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г. Москва</t>
  </si>
  <si>
    <t>Московская область</t>
  </si>
  <si>
    <t>г.Санкт-Петербург</t>
  </si>
  <si>
    <t>Забайкальский край</t>
  </si>
  <si>
    <t>Камчатский край</t>
  </si>
  <si>
    <t>modListProv</t>
  </si>
  <si>
    <t>RST_ORG_ID</t>
  </si>
  <si>
    <t>ORG_NAME</t>
  </si>
  <si>
    <t>INN_NAME</t>
  </si>
  <si>
    <t>KPP_NAME</t>
  </si>
  <si>
    <t>MR_NAME</t>
  </si>
  <si>
    <t>MO_NAME</t>
  </si>
  <si>
    <t>OKTMO_NAME</t>
  </si>
  <si>
    <t>MONTH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</si>
  <si>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</si>
  <si>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</si>
  <si>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</si>
  <si>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</si>
  <si>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</si>
  <si>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</si>
  <si>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</si>
  <si>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</si>
  <si>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</si>
  <si>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</si>
  <si>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</si>
  <si>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</si>
  <si>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et_union</t>
  </si>
  <si>
    <t>modButton</t>
  </si>
  <si>
    <t>modHyperlink</t>
  </si>
  <si>
    <t>YEAR</t>
  </si>
  <si>
    <t>VDET_NAME</t>
  </si>
  <si>
    <t>Титульный</t>
  </si>
  <si>
    <t>Проверка</t>
  </si>
  <si>
    <t>mod_01</t>
  </si>
  <si>
    <t>Коды по ОКЕИ: 1000 киловатт-часов – 246, мегаватт – 215, тысяча рублей – 384</t>
  </si>
  <si>
    <t>Код строки</t>
  </si>
  <si>
    <t>ВН</t>
  </si>
  <si>
    <t>СН1</t>
  </si>
  <si>
    <t>СН2</t>
  </si>
  <si>
    <t>НН</t>
  </si>
  <si>
    <t>год</t>
  </si>
  <si>
    <t>Комментарии</t>
  </si>
  <si>
    <t>№ п/п</t>
  </si>
  <si>
    <t>et_com</t>
  </si>
  <si>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</si>
  <si>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</si>
  <si>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</si>
  <si>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</si>
  <si>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</si>
  <si>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</si>
  <si>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</si>
  <si>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</si>
  <si>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</si>
  <si>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</si>
  <si>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</si>
  <si>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</si>
  <si>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Наименование показателя</t>
  </si>
  <si>
    <t>Всего</t>
  </si>
  <si>
    <t>В том числе по уровню напряжения</t>
  </si>
  <si>
    <t>Поступление в сеть из других уровней напряжения (трансформация)</t>
  </si>
  <si>
    <t xml:space="preserve">НН </t>
  </si>
  <si>
    <t>Отпуск в сеть других уровней напряжения</t>
  </si>
  <si>
    <t>Хозяйственные нужды организации</t>
  </si>
  <si>
    <t>Генерация на установках организации (совмещение деятельности)</t>
  </si>
  <si>
    <t>Собственное потребление (совмещение деятельности)</t>
  </si>
  <si>
    <t>Небаланс</t>
  </si>
  <si>
    <t>Заявленная мощность</t>
  </si>
  <si>
    <t>Максимальная мощность</t>
  </si>
  <si>
    <t>Резервируемая мощность</t>
  </si>
  <si>
    <t>по одноставочному тарифу</t>
  </si>
  <si>
    <t>мощность</t>
  </si>
  <si>
    <t>компенсация потерь</t>
  </si>
  <si>
    <t>Отпуск ЭЭ сет организациями</t>
  </si>
  <si>
    <t>Statistic</t>
  </si>
  <si>
    <t>mod_11</t>
  </si>
  <si>
    <t>modComm</t>
  </si>
  <si>
    <t>(Ф.И.О.)</t>
  </si>
  <si>
    <t>(подпись)</t>
  </si>
  <si>
    <t>(должность)</t>
  </si>
  <si>
    <t>«____» _________20__ год</t>
  </si>
  <si>
    <t>(номер контактного телефона)</t>
  </si>
  <si>
    <t>(дата составления документа)</t>
  </si>
  <si>
    <t>Республика Крым</t>
  </si>
  <si>
    <t>г.Севастополь</t>
  </si>
  <si>
    <t>DaNet</t>
  </si>
  <si>
    <t>Да</t>
  </si>
  <si>
    <t>Нет</t>
  </si>
  <si>
    <t>modInstruction</t>
  </si>
  <si>
    <t>modHTTP</t>
  </si>
  <si>
    <t>modfrmRegion</t>
  </si>
  <si>
    <t>modfrmCheckUpdates</t>
  </si>
  <si>
    <t>06.09.2018 19:26:20</t>
  </si>
  <si>
    <t>14.0</t>
  </si>
  <si>
    <t>Windows (32-bit) NT 6.01</t>
  </si>
  <si>
    <t>В целом по организации</t>
  </si>
  <si>
    <t>type_report</t>
  </si>
  <si>
    <t>По обособленному подразделению</t>
  </si>
  <si>
    <t>11.09.2018 18:16:52</t>
  </si>
  <si>
    <t>URL_FORMAT</t>
  </si>
  <si>
    <t>https://portal.eias.ru/Portal/DownloadPage.aspx?type=12&amp;guid=????????-????-????-????-????????????</t>
  </si>
  <si>
    <t>MSG_URL</t>
  </si>
  <si>
    <t>11.09.2018 20:57:11</t>
  </si>
  <si>
    <t>I. Электроэнергия (тыс. кВт ч)</t>
  </si>
  <si>
    <t>II. Мощность (МВт)</t>
  </si>
  <si>
    <t>III. Мощность (МВт)</t>
  </si>
  <si>
    <t>V. Стоимость услуг (тыс. руб.)</t>
  </si>
  <si>
    <t>Должностное лицо, ответственное за</t>
  </si>
  <si>
    <t>предоставление статистической информации</t>
  </si>
  <si>
    <t>(лицо, уполномоченное предоставлять</t>
  </si>
  <si>
    <t>статистическую информацию от имени</t>
  </si>
  <si>
    <t>юридического лица)</t>
  </si>
  <si>
    <t>IV. Фактический полезный отпуск конечным потребителям (тыс. кВт ч; МВт)</t>
  </si>
  <si>
    <t>из сетей ПАО "ФСК ЕЭС"</t>
  </si>
  <si>
    <t>230</t>
  </si>
  <si>
    <t>430</t>
  </si>
  <si>
    <t>630</t>
  </si>
  <si>
    <t>640</t>
  </si>
  <si>
    <t>650</t>
  </si>
  <si>
    <t>660</t>
  </si>
  <si>
    <t>670</t>
  </si>
  <si>
    <t>680</t>
  </si>
  <si>
    <t>690</t>
  </si>
  <si>
    <t>700</t>
  </si>
  <si>
    <t>потребителям ГП, ЭСО, ЭСК, в том числе:</t>
  </si>
  <si>
    <t>прочим потребителям</t>
  </si>
  <si>
    <t>710</t>
  </si>
  <si>
    <t>720</t>
  </si>
  <si>
    <t>730</t>
  </si>
  <si>
    <t>740</t>
  </si>
  <si>
    <t>750</t>
  </si>
  <si>
    <t>950</t>
  </si>
  <si>
    <t>960</t>
  </si>
  <si>
    <t>970</t>
  </si>
  <si>
    <t>980</t>
  </si>
  <si>
    <t>990</t>
  </si>
  <si>
    <t>относимые на собственное потребление</t>
  </si>
  <si>
    <t>1000</t>
  </si>
  <si>
    <t>1010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</si>
  <si>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</si>
  <si>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</si>
  <si>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1030</t>
  </si>
  <si>
    <t>1040</t>
  </si>
  <si>
    <t>1050</t>
  </si>
  <si>
    <t>1060</t>
  </si>
  <si>
    <t>1260</t>
  </si>
  <si>
    <t>1460</t>
  </si>
  <si>
    <t>1660</t>
  </si>
  <si>
    <t>1670</t>
  </si>
  <si>
    <t>1680</t>
  </si>
  <si>
    <t>1690</t>
  </si>
  <si>
    <t>1700</t>
  </si>
  <si>
    <t>1710</t>
  </si>
  <si>
    <t>1720</t>
  </si>
  <si>
    <t>1730</t>
  </si>
  <si>
    <t>1740</t>
  </si>
  <si>
    <t>1750</t>
  </si>
  <si>
    <t>1760</t>
  </si>
  <si>
    <t>1770</t>
  </si>
  <si>
    <t>1780</t>
  </si>
  <si>
    <t>1980</t>
  </si>
  <si>
    <t>1990</t>
  </si>
  <si>
    <t>2000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</si>
  <si>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</si>
  <si>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</si>
  <si>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</si>
  <si>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</si>
  <si>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</si>
  <si>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</si>
  <si>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</si>
  <si>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</si>
  <si>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</si>
  <si>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2100</t>
  </si>
  <si>
    <t>2110</t>
  </si>
  <si>
    <t>2120</t>
  </si>
  <si>
    <t>мощность (МВт)</t>
  </si>
  <si>
    <t>2130</t>
  </si>
  <si>
    <t>2140</t>
  </si>
  <si>
    <t>2150</t>
  </si>
  <si>
    <t>12.09.2018 09:35:26</t>
  </si>
  <si>
    <t>2160</t>
  </si>
  <si>
    <t>2170</t>
  </si>
  <si>
    <t>по одноставочному тарифу:</t>
  </si>
  <si>
    <t>2180</t>
  </si>
  <si>
    <t>2190</t>
  </si>
  <si>
    <t>2200</t>
  </si>
  <si>
    <t>в пределах социальной нормы потребления</t>
  </si>
  <si>
    <t>2210</t>
  </si>
  <si>
    <t>сверх социальной нормы потребления</t>
  </si>
  <si>
    <t>2220</t>
  </si>
  <si>
    <t>2230</t>
  </si>
  <si>
    <t>2240</t>
  </si>
  <si>
    <t>2250</t>
  </si>
  <si>
    <t>2260</t>
  </si>
  <si>
    <t>2270</t>
  </si>
  <si>
    <t>2280</t>
  </si>
  <si>
    <t>Садоводческим, огородническим или дачным некоммерческим объединениям граждан</t>
  </si>
  <si>
    <t>2290</t>
  </si>
  <si>
    <t>Религиозным организациям</t>
  </si>
  <si>
    <t>2300</t>
  </si>
  <si>
    <t>2310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</si>
  <si>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</si>
  <si>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</si>
  <si>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2330</t>
  </si>
  <si>
    <t>2340</t>
  </si>
  <si>
    <t>2350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</si>
  <si>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</si>
  <si>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</si>
  <si>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</si>
  <si>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</si>
  <si>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</si>
  <si>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</si>
  <si>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</si>
  <si>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</si>
  <si>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</si>
  <si>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</si>
  <si>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</si>
  <si>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</si>
  <si>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</si>
  <si>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</si>
  <si>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</si>
  <si>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</si>
  <si>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</si>
  <si>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 xml:space="preserve">сверх социальной нормы потребления </t>
  </si>
  <si>
    <t>2530</t>
  </si>
  <si>
    <t>2540</t>
  </si>
  <si>
    <t>2550</t>
  </si>
  <si>
    <t>2560</t>
  </si>
  <si>
    <t>2570</t>
  </si>
  <si>
    <t>2580</t>
  </si>
  <si>
    <t>2590</t>
  </si>
  <si>
    <t>2600</t>
  </si>
  <si>
    <t>920</t>
  </si>
  <si>
    <t>910</t>
  </si>
  <si>
    <t>2610</t>
  </si>
  <si>
    <t>2620</t>
  </si>
  <si>
    <t>12.09.2018 10:24:58</t>
  </si>
  <si>
    <t>Добавить организацию</t>
  </si>
  <si>
    <t>et_org</t>
  </si>
  <si>
    <t>30</t>
  </si>
  <si>
    <t>12.09.2018 16:27:05</t>
  </si>
  <si>
    <t>13.09.2018 15:09:23</t>
  </si>
  <si>
    <t>REESTR_FIL</t>
  </si>
  <si>
    <t>REESTR_EGRUL</t>
  </si>
  <si>
    <t>modfrmFindEGRUL</t>
  </si>
  <si>
    <t>modClassifierValidate</t>
  </si>
  <si>
    <t>13.09.2018 16:04:22</t>
  </si>
  <si>
    <t>13.09.2018 16:05:18</t>
  </si>
  <si>
    <t>13.09.2018 19:14:38</t>
  </si>
  <si>
    <t>14.09.2018 11:13:01</t>
  </si>
  <si>
    <t>14.09.2018 11:18:37</t>
  </si>
  <si>
    <t>17.09.2018 21:09:54</t>
  </si>
  <si>
    <t>18.09.2018 10:38:31</t>
  </si>
  <si>
    <t>18.09.2018 12:43:39</t>
  </si>
  <si>
    <t>18.09.2018 12:47:52</t>
  </si>
  <si>
    <t>18.09.2018 12:54:00</t>
  </si>
  <si>
    <t>18.09.2018 12:57:51</t>
  </si>
  <si>
    <t>18.09.2018 13:09:47</t>
  </si>
  <si>
    <t>18.09.2018 13:11:28</t>
  </si>
  <si>
    <t>18.09.2018 13:28:28</t>
  </si>
  <si>
    <t>18.09.2018 15:52:57</t>
  </si>
  <si>
    <t>18.09.2018 17:01:38</t>
  </si>
  <si>
    <t>18.09.2018 18:14:48</t>
  </si>
  <si>
    <t>19.09.2018 16:09:09</t>
  </si>
  <si>
    <t>3/17/2012 12:12:41 AM</t>
  </si>
  <si>
    <t>19.09.2018 18:23:43</t>
  </si>
  <si>
    <t>20.09.2018 10:53:47</t>
  </si>
  <si>
    <t>20.09.2018 11:00:09</t>
  </si>
  <si>
    <t>20.09.2018 11:51:55</t>
  </si>
  <si>
    <t>20.09.2018 12:24:20</t>
  </si>
  <si>
    <t>20.09.2018 15:06:45</t>
  </si>
  <si>
    <t>20.09.2018 15:26:56</t>
  </si>
  <si>
    <t>21.09.2018 13:25:15</t>
  </si>
  <si>
    <t>1</t>
  </si>
  <si>
    <t>1.1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</si>
  <si>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</si>
  <si>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</si>
  <si>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</si>
  <si>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</si>
  <si>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</si>
  <si>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</si>
  <si>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</si>
  <si>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</si>
  <si>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</si>
  <si>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4</t>
  </si>
  <si>
    <t>4.1</t>
  </si>
  <si>
    <t>4.2</t>
  </si>
  <si>
    <t>4.3</t>
  </si>
  <si>
    <t>4.4</t>
  </si>
  <si>
    <t>5</t>
  </si>
  <si>
    <t>6</t>
  </si>
  <si>
    <t>7</t>
  </si>
  <si>
    <t>8</t>
  </si>
  <si>
    <t>8.1</t>
  </si>
  <si>
    <t>10</t>
  </si>
  <si>
    <t>11</t>
  </si>
  <si>
    <t>12</t>
  </si>
  <si>
    <t>12.1</t>
  </si>
  <si>
    <t>12.2</t>
  </si>
  <si>
    <t>12.3</t>
  </si>
  <si>
    <t>12.4</t>
  </si>
  <si>
    <t>13</t>
  </si>
  <si>
    <t>13.1</t>
  </si>
  <si>
    <t>13.2</t>
  </si>
  <si>
    <t>13.3</t>
  </si>
  <si>
    <t>13.4</t>
  </si>
  <si>
    <t>14</t>
  </si>
  <si>
    <t>15</t>
  </si>
  <si>
    <t>15.1</t>
  </si>
  <si>
    <t>15.2</t>
  </si>
  <si>
    <t>15.3</t>
  </si>
  <si>
    <t>15.4</t>
  </si>
  <si>
    <t>16</t>
  </si>
  <si>
    <t>17</t>
  </si>
  <si>
    <t>18</t>
  </si>
  <si>
    <t>19</t>
  </si>
  <si>
    <t>19.1</t>
  </si>
  <si>
    <t>20</t>
  </si>
  <si>
    <t>21</t>
  </si>
  <si>
    <t>22</t>
  </si>
  <si>
    <t>Нормативные потери (объемы потерь учтенные в сводном прогнозном балансе)</t>
  </si>
  <si>
    <t>23</t>
  </si>
  <si>
    <t>24</t>
  </si>
  <si>
    <t>25</t>
  </si>
  <si>
    <t>26</t>
  </si>
  <si>
    <t>26.1</t>
  </si>
  <si>
    <t>26.2</t>
  </si>
  <si>
    <t>26.2.1</t>
  </si>
  <si>
    <t>26.2.1.1</t>
  </si>
  <si>
    <t>26.2.2</t>
  </si>
  <si>
    <t>27</t>
  </si>
  <si>
    <t>27.1</t>
  </si>
  <si>
    <t>27.1.1</t>
  </si>
  <si>
    <t>27.1.2</t>
  </si>
  <si>
    <t>27.1.2.1</t>
  </si>
  <si>
    <t>27.1.2.2</t>
  </si>
  <si>
    <t>27.1.2.1.1</t>
  </si>
  <si>
    <t>27.1.2.1.2</t>
  </si>
  <si>
    <t>27.1.2.2.1</t>
  </si>
  <si>
    <t>27.1.2.2.2</t>
  </si>
  <si>
    <t>27.1.2.3</t>
  </si>
  <si>
    <t>27.1.2.3.1</t>
  </si>
  <si>
    <t>27.1.2.3.2</t>
  </si>
  <si>
    <t>27.1.2.4</t>
  </si>
  <si>
    <t>27.1.2.5</t>
  </si>
  <si>
    <t>27.1.2.6</t>
  </si>
  <si>
    <t>27.1.2.7</t>
  </si>
  <si>
    <t>27.2</t>
  </si>
  <si>
    <t>27.2.1</t>
  </si>
  <si>
    <t>27.2.1.1</t>
  </si>
  <si>
    <t>27.2.2</t>
  </si>
  <si>
    <t>28</t>
  </si>
  <si>
    <t>28.1</t>
  </si>
  <si>
    <t>28.2</t>
  </si>
  <si>
    <t>28.2.1</t>
  </si>
  <si>
    <t>28.2.2</t>
  </si>
  <si>
    <t>29</t>
  </si>
  <si>
    <t>29.1</t>
  </si>
  <si>
    <t>29.2</t>
  </si>
  <si>
    <t>29.2.1</t>
  </si>
  <si>
    <t>29.2.1.1</t>
  </si>
  <si>
    <t>29.2.2</t>
  </si>
  <si>
    <t>30.1</t>
  </si>
  <si>
    <t>30.1.1</t>
  </si>
  <si>
    <t>30.1.2</t>
  </si>
  <si>
    <t>30.1.2.1</t>
  </si>
  <si>
    <t>30.1.2.2</t>
  </si>
  <si>
    <t>30.2</t>
  </si>
  <si>
    <t>30.2.1</t>
  </si>
  <si>
    <t>30.2.1.1</t>
  </si>
  <si>
    <t>30.2.2</t>
  </si>
  <si>
    <t>31</t>
  </si>
  <si>
    <t>31.1</t>
  </si>
  <si>
    <t>31.2</t>
  </si>
  <si>
    <t>31.2.1</t>
  </si>
  <si>
    <t>31.2.2</t>
  </si>
  <si>
    <t>Общий объем потерь (фактические объемы), в том числе:</t>
  </si>
  <si>
    <t>относимые на собственное потребление (фактическое значение)</t>
  </si>
  <si>
    <t>9</t>
  </si>
  <si>
    <t>потребителям, опосредованно подключенным к шинам генераторов</t>
  </si>
  <si>
    <t>населению и приравненным к нему категориям</t>
  </si>
  <si>
    <t>компенсация потерь (тыс. кВт ч)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</si>
  <si>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</si>
  <si>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1.2.0</t>
  </si>
  <si>
    <t>1.3.0</t>
  </si>
  <si>
    <t>1.4.0</t>
  </si>
  <si>
    <t>12.2.0</t>
  </si>
  <si>
    <t>12.3.0</t>
  </si>
  <si>
    <t>12.4.0</t>
  </si>
  <si>
    <t>4.1.1</t>
  </si>
  <si>
    <t>4.2.1</t>
  </si>
  <si>
    <t>4.2.1.1</t>
  </si>
  <si>
    <t>15.1.1</t>
  </si>
  <si>
    <t>15.2.1</t>
  </si>
  <si>
    <t>15.2.1.1</t>
  </si>
  <si>
    <t>21.09.2018 15:22:58</t>
  </si>
  <si>
    <t>21.09.2018 15:42:42</t>
  </si>
  <si>
    <t>21.09.2018 16:03:56</t>
  </si>
  <si>
    <t>21.09.2018 20:18:40</t>
  </si>
  <si>
    <t>4.3.0</t>
  </si>
  <si>
    <t>15.3.0</t>
  </si>
  <si>
    <t>Поступление в сеть из других организаций:</t>
  </si>
  <si>
    <t>от генерирующих компаний и блок-станций:</t>
  </si>
  <si>
    <t>от несетевых организаций:</t>
  </si>
  <si>
    <t>от смежных сетевых организаций:</t>
  </si>
  <si>
    <t>Отпуск из сети:</t>
  </si>
  <si>
    <t>прямым прочим потребителям по договорам оказания услуг по передаче электрической энергии, в том числе:</t>
  </si>
  <si>
    <t>прочим потребителям, в том числе:</t>
  </si>
  <si>
    <t>смежным сетевым организациям:</t>
  </si>
  <si>
    <t>Полезный отпуск конечным потребителям (тыс. кВт ч):</t>
  </si>
  <si>
    <t>по двухставочному тарифу:</t>
  </si>
  <si>
    <t>мощность (МВт), в том числе:</t>
  </si>
  <si>
    <t>опосредованно подключенным к шинам генераторов (МВт)</t>
  </si>
  <si>
    <t>Полезный отпуск потребителям ГП, ЭСО (тыс. кВт ч):</t>
  </si>
  <si>
    <t>населению и приравненным к нему категориям потребителей: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</si>
  <si>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</si>
  <si>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</si>
  <si>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Населению, проживающему в сельских населенных пунктах и приравненным к нему потребителям:</t>
  </si>
  <si>
    <t>по двухставочному тарифу (прочие потребители):</t>
  </si>
  <si>
    <t xml:space="preserve"> опосредованно подключенным к шинам генераторов (МВт)</t>
  </si>
  <si>
    <t>Оплачиваемый сетевыми организациями объем оказанных услуг по индивидуальному тарифу:</t>
  </si>
  <si>
    <t>Стоимость услуг, оплачиваемая потребителями (конечными потребителями по прямым договорам и ТСО):</t>
  </si>
  <si>
    <t>мощность, в том числе:</t>
  </si>
  <si>
    <t>опосредованно потребителям с шин генераторов</t>
  </si>
  <si>
    <t>Стоимость услуг, оплачиваемая ГП, ЭСО:</t>
  </si>
  <si>
    <t>Стоимость услуг, оплачиваемых сетевыми организациями по индивидуальному тарифу:</t>
  </si>
  <si>
    <t>22.09.2018 17:11:07</t>
  </si>
  <si>
    <t>23.09.2018 20:21:15</t>
  </si>
  <si>
    <t>24.09.2018 14:40:14</t>
  </si>
  <si>
    <t>25.09.2018 14:58:01</t>
  </si>
  <si>
    <t>25.09.2018 19:01:11</t>
  </si>
  <si>
    <t>03.10.2018 12:23:00</t>
  </si>
  <si>
    <t>Проверка доступных обновлений...</t>
  </si>
  <si>
    <t>Информация</t>
  </si>
  <si>
    <t>16.04.2019 16:12:01</t>
  </si>
  <si>
    <t>12.0</t>
  </si>
  <si>
    <t>Нет доступных обновлений для отчёта с кодом 46EP.STX!</t>
  </si>
  <si>
    <t>Большесельский муниципальный район</t>
  </si>
  <si>
    <t>78603000</t>
  </si>
  <si>
    <t>Благовещенское сельское поселение</t>
  </si>
  <si>
    <t>78603411</t>
  </si>
  <si>
    <t>сельское поселение</t>
  </si>
  <si>
    <t>муниципальный район</t>
  </si>
  <si>
    <t>Большесельское сельское поселение</t>
  </si>
  <si>
    <t>78603422</t>
  </si>
  <si>
    <t>Вареговское сельское поселение</t>
  </si>
  <si>
    <t>78603427</t>
  </si>
  <si>
    <t>Борисоглебский муниципальный район</t>
  </si>
  <si>
    <t>78606000</t>
  </si>
  <si>
    <t>Андреевское сельское поселение</t>
  </si>
  <si>
    <t>78606422</t>
  </si>
  <si>
    <t>Борисоглебское сельское поселение</t>
  </si>
  <si>
    <t>78606407</t>
  </si>
  <si>
    <t>Вощажниковское сельское поселение</t>
  </si>
  <si>
    <t>78606410</t>
  </si>
  <si>
    <t>Высоковское сельское поселение</t>
  </si>
  <si>
    <t>78606415</t>
  </si>
  <si>
    <t>Инальцинское сельское поселение</t>
  </si>
  <si>
    <t>78606405</t>
  </si>
  <si>
    <t>Брейтовский муниципальный район</t>
  </si>
  <si>
    <t>78609000</t>
  </si>
  <si>
    <t>Брейтовское сельское поселение</t>
  </si>
  <si>
    <t>78609411</t>
  </si>
  <si>
    <t>Гореловское сельское поселение</t>
  </si>
  <si>
    <t>78609422</t>
  </si>
  <si>
    <t>Прозоровское сельское поселение</t>
  </si>
  <si>
    <t>78609433</t>
  </si>
  <si>
    <t>Гаврилов-Ямский муниципальный район</t>
  </si>
  <si>
    <t>78612000</t>
  </si>
  <si>
    <t>Великосельское сельское поселение</t>
  </si>
  <si>
    <t>78612405</t>
  </si>
  <si>
    <t>Городское поселение г. Гаврилов-Ям</t>
  </si>
  <si>
    <t>78612101</t>
  </si>
  <si>
    <t>городское поселение, в состав которого входит город</t>
  </si>
  <si>
    <t>Заячье-Холмское сельское поселение</t>
  </si>
  <si>
    <t>78612477</t>
  </si>
  <si>
    <t>Митинское сельское поселение</t>
  </si>
  <si>
    <t>78612450</t>
  </si>
  <si>
    <t>Шопшинское сельское поселение</t>
  </si>
  <si>
    <t>78612490</t>
  </si>
  <si>
    <t>Даниловский муниципальный район</t>
  </si>
  <si>
    <t>78615000</t>
  </si>
  <si>
    <t>Городское поселение г. Данилов</t>
  </si>
  <si>
    <t>78615101</t>
  </si>
  <si>
    <t>Даниловское сельское поселение</t>
  </si>
  <si>
    <t>78615435</t>
  </si>
  <si>
    <t>Дмитриевское сельское поселение</t>
  </si>
  <si>
    <t>78615420</t>
  </si>
  <si>
    <t>Середское сельское поселение</t>
  </si>
  <si>
    <t>78615470</t>
  </si>
  <si>
    <t>Любимский муниципальный район</t>
  </si>
  <si>
    <t>78618000</t>
  </si>
  <si>
    <t>Воскресенское сельское поселение</t>
  </si>
  <si>
    <t>78618405</t>
  </si>
  <si>
    <t>Городское поселение г. Любим</t>
  </si>
  <si>
    <t>78618101</t>
  </si>
  <si>
    <t>Ермаковское сельское поселение</t>
  </si>
  <si>
    <t>78618410</t>
  </si>
  <si>
    <t>Осецкое сельское поселение</t>
  </si>
  <si>
    <t>78618433</t>
  </si>
  <si>
    <t>Мышкинский муниципальный район</t>
  </si>
  <si>
    <t>78621000</t>
  </si>
  <si>
    <t>Городское поселение г. Мышкин</t>
  </si>
  <si>
    <t>78621101</t>
  </si>
  <si>
    <t>Охотинское сельское поселение</t>
  </si>
  <si>
    <t>78621430</t>
  </si>
  <si>
    <t>Приволжское сельское поселение</t>
  </si>
  <si>
    <t>78621415</t>
  </si>
  <si>
    <t>Некоузский муниципальный район</t>
  </si>
  <si>
    <t>78623000</t>
  </si>
  <si>
    <t>Веретейское сельское поселение</t>
  </si>
  <si>
    <t>78623404</t>
  </si>
  <si>
    <t>Волжское сельское поселение</t>
  </si>
  <si>
    <t>78623406</t>
  </si>
  <si>
    <t>Некоузское сельское поселение</t>
  </si>
  <si>
    <t>78623415</t>
  </si>
  <si>
    <t>Октябрьское сельское поселение</t>
  </si>
  <si>
    <t>78623427</t>
  </si>
  <si>
    <t>Некрасовский муниципальный район</t>
  </si>
  <si>
    <t>78626000</t>
  </si>
  <si>
    <t>Бурмакино сельское поселение</t>
  </si>
  <si>
    <t>78626409</t>
  </si>
  <si>
    <t>Красный Профинтерн сельское поселение</t>
  </si>
  <si>
    <t>78626444</t>
  </si>
  <si>
    <t>Некрасовское сельское поселение</t>
  </si>
  <si>
    <t>78626457</t>
  </si>
  <si>
    <t>Первомайский муниципальный район</t>
  </si>
  <si>
    <t>78629000</t>
  </si>
  <si>
    <t>Городское поселение п.Пречистое</t>
  </si>
  <si>
    <t>78629151</t>
  </si>
  <si>
    <t>городское поселение, в состав которого входит поселок</t>
  </si>
  <si>
    <t>Кукобойское сельское поселение</t>
  </si>
  <si>
    <t>78629435</t>
  </si>
  <si>
    <t>Пречистенское сельское поселение</t>
  </si>
  <si>
    <t>78629450</t>
  </si>
  <si>
    <t>Переславский муниципальный район</t>
  </si>
  <si>
    <t>78632000</t>
  </si>
  <si>
    <t>Нагорьевское сельское поселение</t>
  </si>
  <si>
    <t>78632452</t>
  </si>
  <si>
    <t>Пригородное сельское поселение</t>
  </si>
  <si>
    <t>78632455</t>
  </si>
  <si>
    <t>Рязанцевское сельское поселение</t>
  </si>
  <si>
    <t>78632468</t>
  </si>
  <si>
    <t>Пошехонский муниципальный район</t>
  </si>
  <si>
    <t>78634000</t>
  </si>
  <si>
    <t>Белосельское сельское поселение</t>
  </si>
  <si>
    <t>78634404</t>
  </si>
  <si>
    <t>Городское поселение Пошехонье</t>
  </si>
  <si>
    <t>78634101</t>
  </si>
  <si>
    <t>78634428</t>
  </si>
  <si>
    <t>Кременевское сельское поселение</t>
  </si>
  <si>
    <t>78634460</t>
  </si>
  <si>
    <t>78634436</t>
  </si>
  <si>
    <t>Ростовский муниципальный район</t>
  </si>
  <si>
    <t>78637000</t>
  </si>
  <si>
    <t>Городское поселение г.Ростов</t>
  </si>
  <si>
    <t>78637101</t>
  </si>
  <si>
    <t>Ишня сельское поселение</t>
  </si>
  <si>
    <t>78637412</t>
  </si>
  <si>
    <t>Петровское сельское поселение</t>
  </si>
  <si>
    <t>78637441</t>
  </si>
  <si>
    <t>Поречье-Рыбное сельское поселение</t>
  </si>
  <si>
    <t>78637442</t>
  </si>
  <si>
    <t>Семибратово сельское поселение</t>
  </si>
  <si>
    <t>78637447</t>
  </si>
  <si>
    <t>Рыбинский муниципальный район</t>
  </si>
  <si>
    <t>78640000</t>
  </si>
  <si>
    <t>Арефинское сельское поселение</t>
  </si>
  <si>
    <t>78640410</t>
  </si>
  <si>
    <t>78640415</t>
  </si>
  <si>
    <t>Глебовское сельское поселение</t>
  </si>
  <si>
    <t>78640443</t>
  </si>
  <si>
    <t>Городское поселение Песочное</t>
  </si>
  <si>
    <t>78640455</t>
  </si>
  <si>
    <t>Каменниковское сельское поселение</t>
  </si>
  <si>
    <t>78640425</t>
  </si>
  <si>
    <t>Назаровское сельское поселение</t>
  </si>
  <si>
    <t>78640430</t>
  </si>
  <si>
    <t>Огарковское сельское поселение</t>
  </si>
  <si>
    <t>78640440</t>
  </si>
  <si>
    <t>78640420</t>
  </si>
  <si>
    <t>Покровское сельское поселение</t>
  </si>
  <si>
    <t>78640435</t>
  </si>
  <si>
    <t>Судоверфское сельское поселение</t>
  </si>
  <si>
    <t>78640452</t>
  </si>
  <si>
    <t>Тихменевское сельское поселение</t>
  </si>
  <si>
    <t>78640447</t>
  </si>
  <si>
    <t>Тутаевский муниципальный район</t>
  </si>
  <si>
    <t>78643000</t>
  </si>
  <si>
    <t>Артемьевское сельское поселение</t>
  </si>
  <si>
    <t>78643405</t>
  </si>
  <si>
    <t>Городское поселение г.Тутаев</t>
  </si>
  <si>
    <t>78643101</t>
  </si>
  <si>
    <t>Константиновское сельское поселение</t>
  </si>
  <si>
    <t>78643420</t>
  </si>
  <si>
    <t>Левобережное сельское поселение</t>
  </si>
  <si>
    <t>78643460</t>
  </si>
  <si>
    <t>Чебаковское сельское поселение</t>
  </si>
  <si>
    <t>78643450</t>
  </si>
  <si>
    <t>Угличский муниципальный район</t>
  </si>
  <si>
    <t>78646000</t>
  </si>
  <si>
    <t>Головинское сельское поселение</t>
  </si>
  <si>
    <t>78646440</t>
  </si>
  <si>
    <t>Городское поселение г.Углич</t>
  </si>
  <si>
    <t>78646101</t>
  </si>
  <si>
    <t>Ильинское сельское поселение</t>
  </si>
  <si>
    <t>78646420</t>
  </si>
  <si>
    <t>Отрадновское сельское поселение</t>
  </si>
  <si>
    <t>78646475</t>
  </si>
  <si>
    <t>Слободское сельское поселение</t>
  </si>
  <si>
    <t>78646410</t>
  </si>
  <si>
    <t>Улейминское сельское поселение</t>
  </si>
  <si>
    <t>78646480</t>
  </si>
  <si>
    <t>Ярославский муниципальный район</t>
  </si>
  <si>
    <t>78650000</t>
  </si>
  <si>
    <t>Городское поселение п. Лесная Поляна</t>
  </si>
  <si>
    <t>78650155</t>
  </si>
  <si>
    <t>Заволжское сельское поселение</t>
  </si>
  <si>
    <t>78650410</t>
  </si>
  <si>
    <t>Ивняковское сельское поселение</t>
  </si>
  <si>
    <t>78650455</t>
  </si>
  <si>
    <t>Карабихское сельское поселение</t>
  </si>
  <si>
    <t>78650430</t>
  </si>
  <si>
    <t>Кузнечихинское сельское поселение</t>
  </si>
  <si>
    <t>78650435</t>
  </si>
  <si>
    <t>Курбское сельское поселение</t>
  </si>
  <si>
    <t>78650440</t>
  </si>
  <si>
    <t>78650470</t>
  </si>
  <si>
    <t>Туношенское сельское поселение</t>
  </si>
  <si>
    <t>78650495</t>
  </si>
  <si>
    <t>город Переславль-Залесский</t>
  </si>
  <si>
    <t>78705000</t>
  </si>
  <si>
    <t>городской округ</t>
  </si>
  <si>
    <t>город Рыбинск</t>
  </si>
  <si>
    <t>78715000</t>
  </si>
  <si>
    <t>город Ярославль</t>
  </si>
  <si>
    <t>78701000</t>
  </si>
  <si>
    <t>MO_LIST_2</t>
  </si>
  <si>
    <t>MO_LIST_3</t>
  </si>
  <si>
    <t>MO_LIST_4</t>
  </si>
  <si>
    <t>MO_LIST_5</t>
  </si>
  <si>
    <t>MO_LIST_6</t>
  </si>
  <si>
    <t>MO_LIST_7</t>
  </si>
  <si>
    <t>MO_LIST_8</t>
  </si>
  <si>
    <t>MO_LIST_9</t>
  </si>
  <si>
    <t>MO_LIST_10</t>
  </si>
  <si>
    <t>MO_LIST_11</t>
  </si>
  <si>
    <t>MO_LIST_12</t>
  </si>
  <si>
    <t>MO_LIST_13</t>
  </si>
  <si>
    <t>MO_LIST_14</t>
  </si>
  <si>
    <t>MO_LIST_15</t>
  </si>
  <si>
    <t>MO_LIST_16</t>
  </si>
  <si>
    <t>MO_LIST_17</t>
  </si>
  <si>
    <t>MO_LIST_18</t>
  </si>
  <si>
    <t>MO_LIST_19</t>
  </si>
  <si>
    <t>MO_LIST_20</t>
  </si>
  <si>
    <t>MO_LIST_21</t>
  </si>
  <si>
    <t>МО_ТИП</t>
  </si>
  <si>
    <t>REGION_ID</t>
  </si>
  <si>
    <t>REGION_NAME</t>
  </si>
  <si>
    <t>OKTMR_NAME</t>
  </si>
  <si>
    <t>ORG_START_DATE</t>
  </si>
  <si>
    <t>ORG_END_DATE</t>
  </si>
  <si>
    <t>VDET_START_DATE</t>
  </si>
  <si>
    <t>VDET_END_DATE</t>
  </si>
  <si>
    <t>VDET_NAME_LIST</t>
  </si>
  <si>
    <t>VDET_FULL_NAME_LIST</t>
  </si>
  <si>
    <t>2603</t>
  </si>
  <si>
    <t>26318885</t>
  </si>
  <si>
    <t>АО "Газпром энергосбыт"</t>
  </si>
  <si>
    <t>7705750968</t>
  </si>
  <si>
    <t>772901001</t>
  </si>
  <si>
    <t>Нерегулируемый сбыт</t>
  </si>
  <si>
    <t>/Электроэнергетика/Сбыт ЭЭ/Нерегулируемый сбыт</t>
  </si>
  <si>
    <t>28822308</t>
  </si>
  <si>
    <t>АО "Малая комплексная энергетика"</t>
  </si>
  <si>
    <t>7612043797</t>
  </si>
  <si>
    <t>760601001</t>
  </si>
  <si>
    <t>Некомбинированная выработка</t>
  </si>
  <si>
    <t>/Электроэнергетика/Производство ЭЭ/Некомбинированная выработка</t>
  </si>
  <si>
    <t>28274447</t>
  </si>
  <si>
    <t>АО "Межрегиональная Энергосервисная Компания"</t>
  </si>
  <si>
    <t>7604217739</t>
  </si>
  <si>
    <t>760401001</t>
  </si>
  <si>
    <t>04-10-2013 00:00:00</t>
  </si>
  <si>
    <t>РСО</t>
  </si>
  <si>
    <t>/Электроэнергетика/Передача ЭЭ/РСО</t>
  </si>
  <si>
    <t>26318876</t>
  </si>
  <si>
    <t>АО "Мосэнергосбыт"</t>
  </si>
  <si>
    <t>7736520080</t>
  </si>
  <si>
    <t>997650001</t>
  </si>
  <si>
    <t>27215840</t>
  </si>
  <si>
    <t>АО "Оборонэнерго" филиал "Волго-Вятский"</t>
  </si>
  <si>
    <t>7704726225</t>
  </si>
  <si>
    <t>526343001</t>
  </si>
  <si>
    <t>01-09-2011 00:00:00</t>
  </si>
  <si>
    <t>26617350</t>
  </si>
  <si>
    <t>АО "Оборонэнергосбыт"</t>
  </si>
  <si>
    <t>7704731218</t>
  </si>
  <si>
    <t>773043001</t>
  </si>
  <si>
    <t>23-03-2010 00:00:00</t>
  </si>
  <si>
    <t>ГП</t>
  </si>
  <si>
    <t>/Электроэнергетика/Сбыт ЭЭ/ГП</t>
  </si>
  <si>
    <t>26483340</t>
  </si>
  <si>
    <t>АО "Ресурс"</t>
  </si>
  <si>
    <t>7616009483</t>
  </si>
  <si>
    <t>761601001</t>
  </si>
  <si>
    <t>26448586</t>
  </si>
  <si>
    <t>АО "Сибурэнергоменеджмент"</t>
  </si>
  <si>
    <t>7727276526</t>
  </si>
  <si>
    <t>366301001</t>
  </si>
  <si>
    <t>28134686</t>
  </si>
  <si>
    <t>АО "Тутаевская ПГУ"</t>
  </si>
  <si>
    <t>7611020204</t>
  </si>
  <si>
    <t>761101001</t>
  </si>
  <si>
    <t>Комбинированная выработка</t>
  </si>
  <si>
    <t>/Электроэнергетика/Производство ЭЭ/Комбинированная выработка</t>
  </si>
  <si>
    <t>27651604</t>
  </si>
  <si>
    <t>АО "Электросети ЯГК"</t>
  </si>
  <si>
    <t>7606084668</t>
  </si>
  <si>
    <t>26569087</t>
  </si>
  <si>
    <t>АО "Ярославская генерирующая компания"</t>
  </si>
  <si>
    <t>7604178769</t>
  </si>
  <si>
    <t>26524716</t>
  </si>
  <si>
    <t>АО "Ярославская электросетевая компания"</t>
  </si>
  <si>
    <t>7602069588</t>
  </si>
  <si>
    <t>760201001</t>
  </si>
  <si>
    <t>26514575</t>
  </si>
  <si>
    <t>АО "Ярославский завод дизельной аппаратуры"</t>
  </si>
  <si>
    <t>7601000833</t>
  </si>
  <si>
    <t>26811543</t>
  </si>
  <si>
    <t>АО "Ярославский технический углерод имени В.Ю. Орлова"</t>
  </si>
  <si>
    <t>7605000714</t>
  </si>
  <si>
    <t>760450001</t>
  </si>
  <si>
    <t>Нерегулируемый сбыт :: Некомбинированная выработка</t>
  </si>
  <si>
    <t>/Электроэнергетика/Сбыт ЭЭ/Нерегулируемый сбыт :: /Электроэнергетика/Производство ЭЭ/Некомбинированная выработка</t>
  </si>
  <si>
    <t>26483314</t>
  </si>
  <si>
    <t>Бурмакинское МП ЖКХ</t>
  </si>
  <si>
    <t>7621001440</t>
  </si>
  <si>
    <t>762101001</t>
  </si>
  <si>
    <t>26525046</t>
  </si>
  <si>
    <t>ЗАО "Железобетон"</t>
  </si>
  <si>
    <t>7601000262</t>
  </si>
  <si>
    <t>27651563</t>
  </si>
  <si>
    <t>ЗАО "Объединенная электросетевая компания-Ярославль"</t>
  </si>
  <si>
    <t>7604070035</t>
  </si>
  <si>
    <t>26514513</t>
  </si>
  <si>
    <t>ЗАО "Пансионат отдыха "Ярославль"</t>
  </si>
  <si>
    <t>7627015577</t>
  </si>
  <si>
    <t>762701001</t>
  </si>
  <si>
    <t>26483202</t>
  </si>
  <si>
    <t>ЗАО "Энергосервис"</t>
  </si>
  <si>
    <t>7603026805</t>
  </si>
  <si>
    <t>760301001</t>
  </si>
  <si>
    <t>26649314</t>
  </si>
  <si>
    <t>ЗАО "Ярославль-Резинотехника"</t>
  </si>
  <si>
    <t>7603024491</t>
  </si>
  <si>
    <t>26524855</t>
  </si>
  <si>
    <t>ИП А.В. Шутов</t>
  </si>
  <si>
    <t>760400719100</t>
  </si>
  <si>
    <t>отсутствует</t>
  </si>
  <si>
    <t>26319519</t>
  </si>
  <si>
    <t>МУП "Горэлектросеть"</t>
  </si>
  <si>
    <t>7611003390</t>
  </si>
  <si>
    <t>26785009</t>
  </si>
  <si>
    <t>МУП "Энергетик"</t>
  </si>
  <si>
    <t>7608010100</t>
  </si>
  <si>
    <t>760801002</t>
  </si>
  <si>
    <t>29646676</t>
  </si>
  <si>
    <t>МУП "Энергетический ресурс" Некрасовского муниципального района</t>
  </si>
  <si>
    <t>7621010075</t>
  </si>
  <si>
    <t>26483322</t>
  </si>
  <si>
    <t>МУП ЖКХ "Заволжское"</t>
  </si>
  <si>
    <t>7621006992</t>
  </si>
  <si>
    <t>26514525</t>
  </si>
  <si>
    <t>ОАО "ЖКХ "Заволжье"</t>
  </si>
  <si>
    <t>7627032974</t>
  </si>
  <si>
    <t>26525048</t>
  </si>
  <si>
    <t>ОАО "Металлоторг"</t>
  </si>
  <si>
    <t>7627005071</t>
  </si>
  <si>
    <t>27226637</t>
  </si>
  <si>
    <t>ОАО "Оборонэнерго" Филиал "Верхневолжский"</t>
  </si>
  <si>
    <t>695043002</t>
  </si>
  <si>
    <t>30919136</t>
  </si>
  <si>
    <t>ОАО "Рыбинская городская электросеть"</t>
  </si>
  <si>
    <t>7610096000</t>
  </si>
  <si>
    <t>761001001</t>
  </si>
  <si>
    <t>05-06-2017 00:00:00</t>
  </si>
  <si>
    <t>26524831</t>
  </si>
  <si>
    <t>ОАО "Северное производственно-комплектовочное предприятие "Оборонпромкомплекс"</t>
  </si>
  <si>
    <t>7602001371</t>
  </si>
  <si>
    <t>26524735</t>
  </si>
  <si>
    <t>ОАО "Ярославская городская электросеть"</t>
  </si>
  <si>
    <t>7604168778</t>
  </si>
  <si>
    <t>26319496</t>
  </si>
  <si>
    <t>ОАО "Ярославский нефтеперерабатывающий завод им. Д.И. Менделеева"</t>
  </si>
  <si>
    <t>7611002100</t>
  </si>
  <si>
    <t>26524898</t>
  </si>
  <si>
    <t>ОАО "Ярославский судостроительный завод"</t>
  </si>
  <si>
    <t>7601001080</t>
  </si>
  <si>
    <t>760101001</t>
  </si>
  <si>
    <t>26837653</t>
  </si>
  <si>
    <t>ОАО ГК «ТНС энерго»</t>
  </si>
  <si>
    <t>7705541227</t>
  </si>
  <si>
    <t>770201001</t>
  </si>
  <si>
    <t>28254087</t>
  </si>
  <si>
    <t>ООО "БизнесПродуктГрупп"</t>
  </si>
  <si>
    <t>7708579934</t>
  </si>
  <si>
    <t>772301001</t>
  </si>
  <si>
    <t>26525005</t>
  </si>
  <si>
    <t>ООО "Газпром энерго" Северный филиал</t>
  </si>
  <si>
    <t>7736186950</t>
  </si>
  <si>
    <t>990203002</t>
  </si>
  <si>
    <t>26613700</t>
  </si>
  <si>
    <t>ООО "Гарант Энерго"</t>
  </si>
  <si>
    <t>7709782777</t>
  </si>
  <si>
    <t>770901001</t>
  </si>
  <si>
    <t>26527116</t>
  </si>
  <si>
    <t>ООО "ГлавЭнергоСбыт"</t>
  </si>
  <si>
    <t>7725571452</t>
  </si>
  <si>
    <t>772501001</t>
  </si>
  <si>
    <t>26427401</t>
  </si>
  <si>
    <t>ООО "Дизаж М"</t>
  </si>
  <si>
    <t>7728587330</t>
  </si>
  <si>
    <t>772801001</t>
  </si>
  <si>
    <t>30911713</t>
  </si>
  <si>
    <t>ООО "ЕЭС-Гарант"</t>
  </si>
  <si>
    <t>5024173259</t>
  </si>
  <si>
    <t>502401001</t>
  </si>
  <si>
    <t>01-03-2017 00:00:00</t>
  </si>
  <si>
    <t>26525287</t>
  </si>
  <si>
    <t>ООО "Каскад - Энергосбыт"</t>
  </si>
  <si>
    <t>4028033356</t>
  </si>
  <si>
    <t>992802001</t>
  </si>
  <si>
    <t>26525025</t>
  </si>
  <si>
    <t>ООО "Каскад - Энергосеть"</t>
  </si>
  <si>
    <t>4028033476</t>
  </si>
  <si>
    <t>992801002</t>
  </si>
  <si>
    <t>26319520</t>
  </si>
  <si>
    <t>ООО "Льняной комбинат "ТУЛЬМА"</t>
  </si>
  <si>
    <t>7604236040</t>
  </si>
  <si>
    <t>26516013</t>
  </si>
  <si>
    <t>ООО "МАРЭМ+"</t>
  </si>
  <si>
    <t>7702387915</t>
  </si>
  <si>
    <t>16-02-1998 00:00:00</t>
  </si>
  <si>
    <t>31214277</t>
  </si>
  <si>
    <t>ООО "МТС ЭНЕРГО"</t>
  </si>
  <si>
    <t>9709006506</t>
  </si>
  <si>
    <t>772601001</t>
  </si>
  <si>
    <t>24-10-2018 00:00:00</t>
  </si>
  <si>
    <t>27667971</t>
  </si>
  <si>
    <t>ООО "МагнитЭнерго"</t>
  </si>
  <si>
    <t>7715902899</t>
  </si>
  <si>
    <t>771501001</t>
  </si>
  <si>
    <t>28254100</t>
  </si>
  <si>
    <t>ООО "Производственная фирма "СТИС"</t>
  </si>
  <si>
    <t>7606074860</t>
  </si>
  <si>
    <t>26416221</t>
  </si>
  <si>
    <t>ООО "РН-Энерго"</t>
  </si>
  <si>
    <t>7706525041</t>
  </si>
  <si>
    <t>02-05-2012 00:00:00</t>
  </si>
  <si>
    <t>26318820</t>
  </si>
  <si>
    <t>ООО "Региональная энергосбытовая компания" (ОПП)</t>
  </si>
  <si>
    <t>4633017746</t>
  </si>
  <si>
    <t>463301001</t>
  </si>
  <si>
    <t>26525040</t>
  </si>
  <si>
    <t>ООО "Регионэлектросеть"</t>
  </si>
  <si>
    <t>4401063157</t>
  </si>
  <si>
    <t>26525036</t>
  </si>
  <si>
    <t>ООО "Ресурс"</t>
  </si>
  <si>
    <t>7611018163</t>
  </si>
  <si>
    <t>26525270</t>
  </si>
  <si>
    <t>ООО "Русэнергоресурс"</t>
  </si>
  <si>
    <t>7706288496</t>
  </si>
  <si>
    <t>997450001</t>
  </si>
  <si>
    <t>26502786</t>
  </si>
  <si>
    <t>ООО "Русэнергосбыт"</t>
  </si>
  <si>
    <t>7706284124</t>
  </si>
  <si>
    <t>30877421</t>
  </si>
  <si>
    <t>ООО "Северэнерго"</t>
  </si>
  <si>
    <t>7627018507</t>
  </si>
  <si>
    <t>27555004</t>
  </si>
  <si>
    <t>ООО "Спецторг Плюс"</t>
  </si>
  <si>
    <t>7604076460</t>
  </si>
  <si>
    <t>31-05-2005 00:00:00</t>
  </si>
  <si>
    <t>27569416</t>
  </si>
  <si>
    <t>ООО "Тепловая энергетическая компания - 1"</t>
  </si>
  <si>
    <t>7604188573</t>
  </si>
  <si>
    <t>28819186</t>
  </si>
  <si>
    <t>ООО "Техпромэксперт-Ярославль"</t>
  </si>
  <si>
    <t>7604260276</t>
  </si>
  <si>
    <t>26611514</t>
  </si>
  <si>
    <t>ООО "ТранснефтьЭлектросетьСервис"</t>
  </si>
  <si>
    <t>6311049306</t>
  </si>
  <si>
    <t>631101001</t>
  </si>
  <si>
    <t>19-10-2000 00:00:00</t>
  </si>
  <si>
    <t>26497668</t>
  </si>
  <si>
    <t>ООО "Транснефтьэнерго"</t>
  </si>
  <si>
    <t>7703552167</t>
  </si>
  <si>
    <t>01-07-2009 00:00:00</t>
  </si>
  <si>
    <t>27805201</t>
  </si>
  <si>
    <t>ООО "Трансэнергопром"</t>
  </si>
  <si>
    <t>7731411714</t>
  </si>
  <si>
    <t>770501001</t>
  </si>
  <si>
    <t>08-08-2012 00:00:00</t>
  </si>
  <si>
    <t>28453584</t>
  </si>
  <si>
    <t>ООО "Хуадянь-Тенинская ТЭЦ"</t>
  </si>
  <si>
    <t>7604217961</t>
  </si>
  <si>
    <t>30-01-2018 00:00:00</t>
  </si>
  <si>
    <t>Нерегулируемый сбыт :: Комбинированная выработка</t>
  </si>
  <si>
    <t>/Электроэнергетика/Сбыт ЭЭ/Нерегулируемый сбыт :: /Электроэнергетика/Производство ЭЭ/Комбинированная выработка</t>
  </si>
  <si>
    <t>28175700</t>
  </si>
  <si>
    <t>ООО "Центрэнерго"</t>
  </si>
  <si>
    <t>7703728269</t>
  </si>
  <si>
    <t>770301001</t>
  </si>
  <si>
    <t>26525063</t>
  </si>
  <si>
    <t>ООО "ЭКО"</t>
  </si>
  <si>
    <t>7607026637</t>
  </si>
  <si>
    <t>760701001</t>
  </si>
  <si>
    <t>30834504</t>
  </si>
  <si>
    <t>ООО "Электросеть"</t>
  </si>
  <si>
    <t>7606101137</t>
  </si>
  <si>
    <t>26319509</t>
  </si>
  <si>
    <t>ООО "Энергия"</t>
  </si>
  <si>
    <t>7610059551</t>
  </si>
  <si>
    <t>26483210</t>
  </si>
  <si>
    <t>ООО "Энергия-1"</t>
  </si>
  <si>
    <t>7605005021</t>
  </si>
  <si>
    <t>760501001</t>
  </si>
  <si>
    <t>28273905</t>
  </si>
  <si>
    <t>ООО "ЭнергоСистемные Решения"</t>
  </si>
  <si>
    <t>7604240713</t>
  </si>
  <si>
    <t>27971145</t>
  </si>
  <si>
    <t>ООО "Энергокомпания"</t>
  </si>
  <si>
    <t>7612044470</t>
  </si>
  <si>
    <t>761201001</t>
  </si>
  <si>
    <t>28426311</t>
  </si>
  <si>
    <t>ООО "Энергоресурс"</t>
  </si>
  <si>
    <t>7602076842</t>
  </si>
  <si>
    <t>05-02-2010 00:00:00</t>
  </si>
  <si>
    <t>30940797</t>
  </si>
  <si>
    <t>ООО "ЯрМК"</t>
  </si>
  <si>
    <t>7602110395</t>
  </si>
  <si>
    <t>760201002</t>
  </si>
  <si>
    <t>28797527</t>
  </si>
  <si>
    <t>ООО «Энергопромсбыт»</t>
  </si>
  <si>
    <t>7722781966</t>
  </si>
  <si>
    <t>772201001</t>
  </si>
  <si>
    <t>26809216</t>
  </si>
  <si>
    <t>Общество с ограниченной ответственностью «Комплексэнергосервис»</t>
  </si>
  <si>
    <t>7727688054</t>
  </si>
  <si>
    <t>770401001</t>
  </si>
  <si>
    <t>26483403</t>
  </si>
  <si>
    <t>ПАО "Научно-производственное объединение Фильтры индустриальные газоочистные"</t>
  </si>
  <si>
    <t>7609001719</t>
  </si>
  <si>
    <t>760901001</t>
  </si>
  <si>
    <t>26483377</t>
  </si>
  <si>
    <t>ПАО "ОДК-Сатурн"</t>
  </si>
  <si>
    <t>7610052644</t>
  </si>
  <si>
    <t>26523308</t>
  </si>
  <si>
    <t>ПАО "ТГК-2"</t>
  </si>
  <si>
    <t>7606053324</t>
  </si>
  <si>
    <t>Комбинированная выработка :: Некомбинированная выработка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</si>
  <si>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</si>
  <si>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26483170</t>
  </si>
  <si>
    <t>760631001</t>
  </si>
  <si>
    <t>26318874</t>
  </si>
  <si>
    <t>ПАО "ТНС энерго Ярославль"</t>
  </si>
  <si>
    <t>7606052264</t>
  </si>
  <si>
    <t>27954259</t>
  </si>
  <si>
    <t>ПАО "ФСК ЕЭС"</t>
  </si>
  <si>
    <t>4716016979</t>
  </si>
  <si>
    <t>26650304</t>
  </si>
  <si>
    <t>ПАО "Ярославский ордена Ленина и ордена Октябрьской революции шинный завод"</t>
  </si>
  <si>
    <t>7601001509</t>
  </si>
  <si>
    <t>760150001</t>
  </si>
  <si>
    <t>26483178</t>
  </si>
  <si>
    <t>ПАО "Ярославский радиозавод"</t>
  </si>
  <si>
    <t>7601000086</t>
  </si>
  <si>
    <t>26525264</t>
  </si>
  <si>
    <t>ПАО Группа компаний "ТНС энерго"</t>
  </si>
  <si>
    <t>7709331020</t>
  </si>
  <si>
    <t>26754796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</si>
  <si>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</si>
  <si>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</si>
  <si>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</si>
  <si>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26319515</t>
  </si>
  <si>
    <t>ФКУ Исправительная колония № 3 УФСИН России по Ярославской области</t>
  </si>
  <si>
    <t>7612010960</t>
  </si>
  <si>
    <t>30849324</t>
  </si>
  <si>
    <t>Филиал АО "Кордиант" в городе Ярославле (ЯШЗ)</t>
  </si>
  <si>
    <t>760643002</t>
  </si>
  <si>
    <t>07-10-2016 00:00:00</t>
  </si>
  <si>
    <t>26319507</t>
  </si>
  <si>
    <t>Филиал ОАО "Мостостройиндустрия" Завод № 50</t>
  </si>
  <si>
    <t>7708000794</t>
  </si>
  <si>
    <t>760302001</t>
  </si>
  <si>
    <t>26525054</t>
  </si>
  <si>
    <t>Филиал ООО "Газпром трансгаз Ухта" - Мышкинское ЛПУМГ</t>
  </si>
  <si>
    <t>1102024468</t>
  </si>
  <si>
    <t>761902001</t>
  </si>
  <si>
    <t>26525044</t>
  </si>
  <si>
    <t>Филиал ПАО "МРСК Центра" - "Ярэнерго"</t>
  </si>
  <si>
    <t>6901067107</t>
  </si>
  <si>
    <t>760602001</t>
  </si>
  <si>
    <t>26796079</t>
  </si>
  <si>
    <t>Филиал ПАО "РусГидро" - "Каскад Верхневолжских ГЭС"</t>
  </si>
  <si>
    <t>2460066195</t>
  </si>
  <si>
    <t>761002001</t>
  </si>
  <si>
    <t>22-03-2011 00:00:00</t>
  </si>
  <si>
    <t>26319641</t>
  </si>
  <si>
    <t>7802312751</t>
  </si>
  <si>
    <t>07-03-2008 00:00:00</t>
  </si>
  <si>
    <t>26557735</t>
  </si>
  <si>
    <t>Филиал ФГУП "ЖКУ РАН" Борок</t>
  </si>
  <si>
    <t>7736111591</t>
  </si>
  <si>
    <t>762043001</t>
  </si>
  <si>
    <t>1.4.1</t>
  </si>
  <si>
    <t>1.3.1</t>
  </si>
  <si>
    <t>ORG_FULL_NAME</t>
  </si>
  <si>
    <t>OGRN</t>
  </si>
  <si>
    <t>INN</t>
  </si>
  <si>
    <t>KPP</t>
  </si>
  <si>
    <t>REG_DATE</t>
  </si>
  <si>
    <t>TERMINATE_DATE</t>
  </si>
  <si>
    <t>INCORRECT_DATE</t>
  </si>
  <si>
    <t>ADDRESS</t>
  </si>
  <si>
    <t>ПУБЛИЧНОЕ АКЦИОНЕРНОЕ ОБЩЕСТВО "ОДК-САТУРН"</t>
  </si>
  <si>
    <t>egrul</t>
  </si>
  <si>
    <t>16.04.2019 16:21:21</t>
  </si>
  <si>
    <t>1.3.2</t>
  </si>
  <si>
    <t>АКЦИОНЕРНОЕ ОБЩЕСТВО "ОДК-ГАЗОВЫЕ ТУРБИНЫ"</t>
  </si>
  <si>
    <t>7610070114</t>
  </si>
  <si>
    <t>1.3.3</t>
  </si>
  <si>
    <t>ОТКРЫТОЕ АКЦИОНЕРНОЕ ОБЩЕСТВО "190 ЦЕНТРАЛЬНЫЙ РЕМОНТНЫЙ ЗАВОД СРЕДСТВ СВЯЗИ"</t>
  </si>
  <si>
    <t>7610084068</t>
  </si>
  <si>
    <t>1.3.4</t>
  </si>
  <si>
    <t>ЗАКРЫТОЕ АКЦИОНЕРНОЕ ОБЩЕСТВО "СВОБОДА"</t>
  </si>
  <si>
    <t>7610008050</t>
  </si>
  <si>
    <t>1.4.2</t>
  </si>
  <si>
    <t>16.04.2019 16:33:37</t>
  </si>
  <si>
    <t>4.3.1</t>
  </si>
  <si>
    <t>4.3.2</t>
  </si>
  <si>
    <t>4.3.3</t>
  </si>
  <si>
    <t>4.3.4</t>
  </si>
  <si>
    <t>4.3.5</t>
  </si>
  <si>
    <t>12.4.1</t>
  </si>
  <si>
    <t>17.04.2019 08:50:40</t>
  </si>
  <si>
    <t>15.3.1</t>
  </si>
  <si>
    <t>15.3.2</t>
  </si>
  <si>
    <t>15.3.3</t>
  </si>
  <si>
    <t>15.3.4</t>
  </si>
  <si>
    <t>15.3.5</t>
  </si>
  <si>
    <t>14.06.2019 09:38:13</t>
  </si>
  <si>
    <t>HAS_TARIFF</t>
  </si>
  <si>
    <t>Y</t>
  </si>
  <si>
    <t>N</t>
  </si>
  <si>
    <t>14.06.2019 13:00:44</t>
  </si>
  <si>
    <t>14.06.2019 15:14:46</t>
  </si>
  <si>
    <t>17.07.2019 12:52:08</t>
  </si>
  <si>
    <t>19.07.2019 14:37:08</t>
  </si>
  <si>
    <t>21.08.2019 09:09:28</t>
  </si>
  <si>
    <t>28494405</t>
  </si>
  <si>
    <t>ООО "Энергосистема"</t>
  </si>
  <si>
    <t>7715887873</t>
  </si>
  <si>
    <t>31336299</t>
  </si>
  <si>
    <t>ООО "Ярославль Энергосети"</t>
  </si>
  <si>
    <t>7603071117</t>
  </si>
  <si>
    <t>21.08.2019 09:32:16</t>
  </si>
  <si>
    <t>25.09.2019 11:49:03</t>
  </si>
  <si>
    <t>АКЦИОНЕРНОЕ ОБЩЕСТВО "СУДОСТРОИТЕЛЬНЫЙ ЗАВОД "ВЫМПЕЛ"</t>
  </si>
  <si>
    <t>АО "ССЗ "ВЫМПЕЛ"</t>
  </si>
  <si>
    <t>1027601107082</t>
  </si>
  <si>
    <t>7610015674</t>
  </si>
  <si>
    <t>29-08-2002 00:00:00</t>
  </si>
  <si>
    <t>ОБЛАСТЬ ЯРОСЛАВСКАЯ, РАЙОН РЫБИНСКИЙ, ГОРОД РЫБИНСК, УЛИЦА НОВАЯ, 4</t>
  </si>
  <si>
    <t>25.09.2019 12:19:41</t>
  </si>
  <si>
    <t>25.09.2019 13:39:00</t>
  </si>
  <si>
    <t>22.10.2019 13:11:48</t>
  </si>
  <si>
    <t>22.10.2019 13:22:58</t>
  </si>
  <si>
    <t>22.10.2019 16:17:03</t>
  </si>
  <si>
    <t>14.11.2019 13:01:27</t>
  </si>
  <si>
    <t>14.11.2019 13:55:07</t>
  </si>
  <si>
    <t>14.11.2019 14:09:34</t>
  </si>
  <si>
    <t>14.11.2019 14:37:29</t>
  </si>
  <si>
    <t>06.01.2020 11:33:55</t>
  </si>
  <si>
    <t>29.01.2020 11:53:01</t>
  </si>
  <si>
    <t>Вологодский филиал ПАО «МРСК Северо-Запада»</t>
  </si>
  <si>
    <t>352543001</t>
  </si>
  <si>
    <t>06.02.2020 13:38:39</t>
  </si>
  <si>
    <t>06.02.2020 15:51:47</t>
  </si>
  <si>
    <t>17.02.2020 17:00:23</t>
  </si>
  <si>
    <t>1.3.5</t>
  </si>
  <si>
    <t>17.02.2020 17:24:52</t>
  </si>
  <si>
    <t>28.01.2021 09:23:32</t>
  </si>
  <si>
    <t>27855290</t>
  </si>
  <si>
    <t>ООО "Инженерные изыскания"</t>
  </si>
  <si>
    <t>1103029229</t>
  </si>
  <si>
    <t>352801001</t>
  </si>
  <si>
    <t>14-01-2004 00:00:00</t>
  </si>
  <si>
    <t>31095969</t>
  </si>
  <si>
    <t>ООО "ТГК-2 Энергосбыт"</t>
  </si>
  <si>
    <t>7604193710</t>
  </si>
  <si>
    <t>290101001</t>
  </si>
  <si>
    <t>18-04-2018 00:00:00</t>
  </si>
  <si>
    <t>31414561</t>
  </si>
  <si>
    <t>ООО "Энергосбытовая компания "Горкунов"</t>
  </si>
  <si>
    <t>5433970181</t>
  </si>
  <si>
    <t>543301001</t>
  </si>
  <si>
    <t>01-10-2019 00:00:00</t>
  </si>
  <si>
    <t>21.01.2022 11:56:47</t>
  </si>
  <si>
    <t>02.02.2023 08:26:16</t>
  </si>
  <si>
    <t>Windows (64-bit) NT 6.01</t>
  </si>
  <si>
    <t>09.03.2023 16:22:26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</si>
</sst>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\ &quot;₽&quot;_-;\-* #,##0\ &quot;₽&quot;_-;_-* &quot;-&quot;\ &quot;₽&quot;_-;_-@_-"/>
    <numFmt numFmtId="165" formatCode="_-* #,##0\ _₽_-;\-* #,##0\ _₽_-;_-* &quot;-&quot;\ _₽_-;_-@_-"/>
    <numFmt numFmtId="166" formatCode="_-* #,##0.00\ &quot;₽&quot;_-;\-* #,##0.00\ &quot;₽&quot;_-;_-* &quot;-&quot;??\ &quot;₽&quot;_-;_-@_-"/>
    <numFmt numFmtId="167" formatCode="_-* #,##0.00\ _₽_-;\-* #,##0.00\ _₽_-;_-* &quot;-&quot;??\ _₽_-;_-@_-"/>
    <numFmt numFmtId="168" formatCode="&quot;$&quot;#,##0_);[Red]\(&quot;$&quot;#,##0\)"/>
    <numFmt numFmtId="169" formatCode="_-* #,##0.00[$€-1]_-;\-* #,##0.00[$€-1]_-;_-* &quot;-&quot;??[$€-1]_-"/>
    <numFmt numFmtId="170" formatCode="#,##0.0000"/>
    <numFmt numFmtId="171" formatCode="#,##0.0"/>
    <numFmt numFmtId="172" formatCode="#,##0.000"/>
  </numFmts>
  <fonts count="56">
    <font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Arial Cyr"/>
      <charset val="204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0"/>
      <color indexed="55"/>
      <name val="Wingdings 2"/>
      <family val="1"/>
      <charset val="2"/>
    </font>
    <font>
      <sz val="9"/>
      <color indexed="63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6"/>
      <color indexed="63"/>
      <name val="Tahoma"/>
      <family val="2"/>
      <charset val="204"/>
    </font>
    <font>
      <sz val="9"/>
      <color indexed="23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9"/>
      <color theme="11"/>
      <name val="Tahoma"/>
      <family val="2"/>
      <charset val="204"/>
    </font>
    <font>
      <sz val="10"/>
      <name val="Arial"/>
      <family val="2"/>
      <charset val="204"/>
    </font>
    <font>
      <sz val="9"/>
      <color theme="0"/>
      <name val="Tahoma"/>
      <family val="2"/>
      <charset val="204"/>
    </font>
    <font>
      <sz val="11"/>
      <color indexed="22"/>
      <name val="Wingdings 2"/>
      <family val="1"/>
      <charset val="2"/>
    </font>
  </fonts>
  <fills count="4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Down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</borders>
  <cellStyleXfs count="99">
    <xf numFmtId="0" fontId="0" fillId="0" borderId="0">
      <alignment horizontal="left" vertical="center"/>
    </xf>
    <xf numFmtId="0" fontId="10" fillId="0" borderId="0"/>
    <xf numFmtId="169" fontId="10" fillId="0" borderId="0"/>
    <xf numFmtId="0" fontId="12" fillId="0" borderId="0"/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38" fontId="6" fillId="0" borderId="0">
      <alignment vertical="top"/>
    </xf>
    <xf numFmtId="0" fontId="20" fillId="0" borderId="1" applyNumberFormat="0" applyAlignment="0">
      <protection locked="0"/>
    </xf>
    <xf numFmtId="168" fontId="13" fillId="0" borderId="0" applyFont="0" applyFill="0" applyBorder="0" applyAlignment="0" applyProtection="0"/>
    <xf numFmtId="171" fontId="2" fillId="2" borderId="0">
      <protection locked="0"/>
    </xf>
    <xf numFmtId="0" fontId="14" fillId="0" borderId="0" applyFill="0" applyBorder="0" applyProtection="0">
      <alignment vertical="center"/>
    </xf>
    <xf numFmtId="172" fontId="2" fillId="2" borderId="0">
      <protection locked="0"/>
    </xf>
    <xf numFmtId="170" fontId="2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4" borderId="2" applyNumberFormat="0">
      <alignment horizontal="center" vertical="center"/>
    </xf>
    <xf numFmtId="0" fontId="7" fillId="5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3" fillId="0" borderId="3" applyBorder="0">
      <alignment horizontal="center" vertical="center" wrapText="1"/>
    </xf>
    <xf numFmtId="49" fontId="2" fillId="0" borderId="0" applyBorder="0">
      <alignment vertical="top"/>
    </xf>
    <xf numFmtId="0" fontId="35" fillId="0" borderId="0"/>
    <xf numFmtId="0" fontId="35" fillId="0" borderId="0"/>
    <xf numFmtId="0" fontId="2" fillId="0" borderId="0">
      <alignment horizontal="left" vertical="center"/>
    </xf>
    <xf numFmtId="0" fontId="21" fillId="6" borderId="0" applyNumberFormat="0" applyBorder="0" applyAlignment="0">
      <alignment horizontal="left" vertical="center"/>
    </xf>
    <xf numFmtId="49" fontId="2" fillId="6" borderId="0" applyBorder="0">
      <alignment vertical="top"/>
    </xf>
    <xf numFmtId="49" fontId="2" fillId="0" borderId="0" applyBorder="0">
      <alignment vertical="top"/>
    </xf>
    <xf numFmtId="0" fontId="11" fillId="0" borderId="0"/>
    <xf numFmtId="49" fontId="2" fillId="0" borderId="0" applyBorder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0" applyNumberFormat="0" applyFill="0" applyBorder="0" applyAlignment="0" applyProtection="0"/>
    <xf numFmtId="0" fontId="41" fillId="11" borderId="0" applyNumberFormat="0" applyBorder="0" applyAlignment="0" applyProtection="0"/>
    <xf numFmtId="0" fontId="42" fillId="12" borderId="0" applyNumberFormat="0" applyBorder="0" applyAlignment="0" applyProtection="0"/>
    <xf numFmtId="0" fontId="43" fillId="13" borderId="0" applyNumberFormat="0" applyBorder="0" applyAlignment="0" applyProtection="0"/>
    <xf numFmtId="0" fontId="44" fillId="14" borderId="16" applyNumberFormat="0" applyAlignment="0" applyProtection="0"/>
    <xf numFmtId="0" fontId="45" fillId="14" borderId="17" applyNumberFormat="0" applyAlignment="0" applyProtection="0"/>
    <xf numFmtId="0" fontId="46" fillId="0" borderId="18" applyNumberFormat="0" applyFill="0" applyAlignment="0" applyProtection="0"/>
    <xf numFmtId="0" fontId="47" fillId="15" borderId="19" applyNumberFormat="0" applyAlignment="0" applyProtection="0"/>
    <xf numFmtId="0" fontId="48" fillId="0" borderId="0" applyNumberFormat="0" applyFill="0" applyBorder="0" applyAlignment="0" applyProtection="0"/>
    <xf numFmtId="0" fontId="2" fillId="16" borderId="20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21" applyNumberFormat="0" applyFill="0" applyAlignment="0" applyProtection="0"/>
    <xf numFmtId="0" fontId="5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51" fillId="40" borderId="0" applyNumberFormat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2" fillId="0" borderId="0" applyNumberFormat="0" applyFill="0" applyBorder="0" applyAlignment="0" applyProtection="0">
      <alignment horizontal="left" vertical="center"/>
    </xf>
    <xf numFmtId="0" fontId="53" fillId="0" borderId="0"/>
  </cellStyleXfs>
  <cellXfs count="138">
    <xf numFmtId="0" fontId="0" fillId="0" borderId="0" xfId="0">
      <alignment horizontal="left" vertical="center"/>
    </xf>
    <xf numFmtId="49" fontId="0" fillId="0" borderId="0" xfId="0" applyNumberFormat="1">
      <alignment horizontal="left" vertical="center"/>
    </xf>
    <xf numFmtId="0" fontId="35" fillId="8" borderId="0" xfId="38" applyFill="1" applyProtection="1"/>
    <xf numFmtId="0" fontId="35" fillId="0" borderId="0" xfId="38"/>
    <xf numFmtId="0" fontId="35" fillId="0" borderId="0" xfId="39" applyProtection="1"/>
    <xf numFmtId="49" fontId="2" fillId="0" borderId="0" xfId="37">
      <alignment vertical="top"/>
    </xf>
    <xf numFmtId="0" fontId="27" fillId="0" borderId="0" xfId="0" applyFont="1" applyAlignment="1"/>
    <xf numFmtId="0" fontId="0" fillId="0" borderId="0" xfId="0" applyAlignment="1"/>
    <xf numFmtId="49" fontId="2" fillId="0" borderId="0" xfId="46" applyNumberFormat="1" applyFont="1" applyAlignment="1" applyProtection="1">
      <alignment vertical="center"/>
    </xf>
    <xf numFmtId="0" fontId="28" fillId="0" borderId="0" xfId="0" applyFont="1" applyAlignment="1">
      <alignment horizontal="justify"/>
    </xf>
    <xf numFmtId="0" fontId="29" fillId="0" borderId="0" xfId="0" applyFont="1" applyAlignment="1">
      <alignment horizontal="justify"/>
    </xf>
    <xf numFmtId="0" fontId="3" fillId="0" borderId="0" xfId="0" applyFont="1" applyAlignment="1">
      <alignment horizontal="left" vertical="center"/>
    </xf>
    <xf numFmtId="0" fontId="27" fillId="0" borderId="0" xfId="38" applyFont="1" applyAlignment="1">
      <alignment vertical="center"/>
    </xf>
    <xf numFmtId="0" fontId="30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Fill="1" applyBorder="1" applyAlignment="1" applyProtection="1">
      <alignment horizontal="right" vertical="center" wrapText="1" indent="1"/>
    </xf>
    <xf numFmtId="0" fontId="31" fillId="0" borderId="0" xfId="0" applyFont="1" applyFill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left" vertical="center" wrapText="1" indent="1"/>
    </xf>
    <xf numFmtId="0" fontId="30" fillId="0" borderId="0" xfId="0" applyFont="1" applyAlignment="1" applyProtection="1">
      <alignment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32" fillId="0" borderId="0" xfId="0" applyFont="1" applyAlignment="1" applyProtection="1">
      <alignment vertical="center" wrapText="1"/>
    </xf>
    <xf numFmtId="0" fontId="30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horizontal="right" vertical="center" wrapText="1" indent="1"/>
    </xf>
    <xf numFmtId="0" fontId="30" fillId="0" borderId="0" xfId="0" applyFont="1" applyAlignment="1" applyProtection="1">
      <alignment horizontal="left" vertical="center" wrapText="1" indent="1"/>
    </xf>
    <xf numFmtId="49" fontId="2" fillId="0" borderId="0" xfId="46" applyNumberFormat="1" applyFont="1" applyFill="1" applyAlignment="1" applyProtection="1">
      <alignment vertical="center"/>
    </xf>
    <xf numFmtId="0" fontId="30" fillId="0" borderId="0" xfId="48" applyFont="1" applyFill="1" applyBorder="1" applyAlignment="1" applyProtection="1">
      <alignment vertical="center"/>
    </xf>
    <xf numFmtId="0" fontId="33" fillId="0" borderId="0" xfId="48" applyFont="1" applyBorder="1" applyAlignment="1" applyProtection="1">
      <alignment horizontal="center" vertical="center" wrapText="1"/>
    </xf>
    <xf numFmtId="0" fontId="30" fillId="0" borderId="0" xfId="48" applyFont="1" applyAlignment="1" applyProtection="1">
      <alignment vertical="center"/>
    </xf>
    <xf numFmtId="0" fontId="31" fillId="0" borderId="0" xfId="48" applyFont="1" applyAlignment="1" applyProtection="1">
      <alignment horizontal="center" vertical="center"/>
    </xf>
    <xf numFmtId="0" fontId="30" fillId="0" borderId="4" xfId="0" applyFont="1" applyBorder="1" applyAlignment="1" applyProtection="1">
      <alignment horizontal="right" vertical="center" wrapText="1" indent="1"/>
    </xf>
    <xf numFmtId="0" fontId="30" fillId="0" borderId="4" xfId="0" applyFont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alignment horizontal="left" vertical="center" wrapText="1" indent="1"/>
    </xf>
    <xf numFmtId="0" fontId="2" fillId="0" borderId="0" xfId="44" applyFont="1" applyProtection="1"/>
    <xf numFmtId="0" fontId="25" fillId="9" borderId="0" xfId="44" applyFont="1" applyFill="1" applyBorder="1" applyAlignment="1" applyProtection="1">
      <alignment horizontal="center" vertical="center"/>
    </xf>
    <xf numFmtId="0" fontId="31" fillId="0" borderId="0" xfId="48" applyFont="1" applyFill="1" applyBorder="1" applyAlignment="1" applyProtection="1">
      <alignment horizontal="center" vertical="center"/>
    </xf>
    <xf numFmtId="0" fontId="30" fillId="0" borderId="0" xfId="48" applyFont="1" applyBorder="1" applyAlignment="1" applyProtection="1">
      <alignment vertical="center"/>
    </xf>
    <xf numFmtId="0" fontId="30" fillId="0" borderId="0" xfId="48" applyNumberFormat="1" applyFont="1" applyAlignment="1" applyProtection="1">
      <alignment vertical="center"/>
    </xf>
    <xf numFmtId="0" fontId="30" fillId="0" borderId="0" xfId="47" applyFont="1" applyAlignment="1" applyProtection="1">
      <alignment vertical="center"/>
    </xf>
    <xf numFmtId="49" fontId="30" fillId="0" borderId="0" xfId="48" applyNumberFormat="1" applyFont="1" applyAlignment="1" applyProtection="1">
      <alignment vertical="center"/>
    </xf>
    <xf numFmtId="0" fontId="31" fillId="0" borderId="0" xfId="48" applyFont="1" applyBorder="1" applyAlignment="1" applyProtection="1">
      <alignment horizontal="right" vertical="center"/>
    </xf>
    <xf numFmtId="49" fontId="30" fillId="0" borderId="0" xfId="37" applyFont="1" applyAlignment="1" applyProtection="1">
      <alignment vertical="center"/>
    </xf>
    <xf numFmtId="0" fontId="30" fillId="0" borderId="0" xfId="48" applyFont="1" applyFill="1" applyBorder="1" applyAlignment="1" applyProtection="1">
      <alignment horizontal="center" vertical="center" wrapText="1"/>
    </xf>
    <xf numFmtId="49" fontId="2" fillId="0" borderId="0" xfId="37" applyProtection="1">
      <alignment vertical="top"/>
    </xf>
    <xf numFmtId="0" fontId="30" fillId="0" borderId="7" xfId="48" applyFont="1" applyBorder="1" applyAlignment="1" applyProtection="1">
      <alignment vertical="center"/>
    </xf>
    <xf numFmtId="0" fontId="30" fillId="0" borderId="8" xfId="48" applyFont="1" applyBorder="1" applyAlignment="1" applyProtection="1">
      <alignment vertical="center"/>
    </xf>
    <xf numFmtId="49" fontId="30" fillId="0" borderId="0" xfId="37" applyFont="1" applyBorder="1" applyAlignment="1" applyProtection="1">
      <alignment vertical="center"/>
    </xf>
    <xf numFmtId="49" fontId="30" fillId="0" borderId="8" xfId="37" applyFont="1" applyBorder="1" applyAlignment="1" applyProtection="1">
      <alignment vertical="center"/>
    </xf>
    <xf numFmtId="49" fontId="30" fillId="0" borderId="9" xfId="37" applyFont="1" applyBorder="1" applyAlignment="1">
      <alignment horizontal="center" vertical="center" wrapText="1"/>
    </xf>
    <xf numFmtId="0" fontId="30" fillId="0" borderId="8" xfId="48" applyFont="1" applyFill="1" applyBorder="1" applyAlignment="1" applyProtection="1">
      <alignment vertical="center"/>
    </xf>
    <xf numFmtId="0" fontId="30" fillId="0" borderId="7" xfId="48" applyFont="1" applyFill="1" applyBorder="1" applyAlignment="1" applyProtection="1">
      <alignment horizontal="center" vertical="center" wrapText="1"/>
    </xf>
    <xf numFmtId="0" fontId="35" fillId="0" borderId="0" xfId="38" applyBorder="1"/>
    <xf numFmtId="0" fontId="30" fillId="9" borderId="10" xfId="44" applyFont="1" applyFill="1" applyBorder="1" applyAlignment="1" applyProtection="1">
      <alignment horizontal="center" vertical="center"/>
    </xf>
    <xf numFmtId="49" fontId="2" fillId="0" borderId="0" xfId="37" applyFont="1" applyProtection="1">
      <alignment vertical="top"/>
    </xf>
    <xf numFmtId="0" fontId="20" fillId="0" borderId="0" xfId="48" applyFont="1" applyProtection="1"/>
    <xf numFmtId="0" fontId="20" fillId="0" borderId="0" xfId="48" applyFont="1" applyBorder="1" applyAlignment="1" applyProtection="1">
      <alignment horizontal="center" vertical="center"/>
    </xf>
    <xf numFmtId="0" fontId="20" fillId="0" borderId="0" xfId="48" applyFont="1" applyBorder="1" applyProtection="1"/>
    <xf numFmtId="0" fontId="20" fillId="0" borderId="11" xfId="48" applyFont="1" applyBorder="1" applyProtection="1"/>
    <xf numFmtId="0" fontId="20" fillId="0" borderId="0" xfId="48" applyFont="1" applyAlignment="1" applyProtection="1">
      <alignment horizontal="left" vertical="center"/>
    </xf>
    <xf numFmtId="0" fontId="20" fillId="0" borderId="0" xfId="48" applyFont="1" applyAlignment="1" applyProtection="1">
      <alignment vertical="center"/>
    </xf>
    <xf numFmtId="0" fontId="3" fillId="0" borderId="0" xfId="0" applyFont="1">
      <alignment horizontal="left" vertical="center"/>
    </xf>
    <xf numFmtId="49" fontId="2" fillId="0" borderId="0" xfId="43" applyNumberFormat="1" applyFont="1" applyProtection="1">
      <alignment vertical="top"/>
    </xf>
    <xf numFmtId="49" fontId="2" fillId="0" borderId="0" xfId="45">
      <alignment vertical="top"/>
    </xf>
    <xf numFmtId="49" fontId="30" fillId="2" borderId="5" xfId="44" applyNumberFormat="1" applyFont="1" applyFill="1" applyBorder="1" applyAlignment="1" applyProtection="1">
      <alignment horizontal="left" vertical="center" wrapText="1"/>
      <protection locked="0"/>
    </xf>
    <xf numFmtId="0" fontId="2" fillId="0" borderId="0" xfId="40">
      <alignment horizontal="left" vertical="center"/>
    </xf>
    <xf numFmtId="0" fontId="0" fillId="0" borderId="0" xfId="0">
      <alignment horizontal="left" vertical="center"/>
    </xf>
    <xf numFmtId="0" fontId="0" fillId="0" borderId="0" xfId="0">
      <alignment horizontal="left" vertical="center"/>
    </xf>
    <xf numFmtId="0" fontId="3" fillId="0" borderId="0" xfId="0" applyFont="1" applyAlignment="1"/>
    <xf numFmtId="49" fontId="30" fillId="0" borderId="9" xfId="37" applyFont="1" applyBorder="1" applyAlignment="1">
      <alignment horizontal="left" vertical="center" wrapText="1" indent="1"/>
    </xf>
    <xf numFmtId="49" fontId="26" fillId="0" borderId="9" xfId="37" applyFont="1" applyBorder="1" applyAlignment="1">
      <alignment horizontal="left" vertical="center" wrapText="1" indent="1"/>
    </xf>
    <xf numFmtId="49" fontId="26" fillId="0" borderId="9" xfId="37" applyFont="1" applyBorder="1" applyAlignment="1">
      <alignment horizontal="center" vertical="center" wrapText="1"/>
    </xf>
    <xf numFmtId="49" fontId="26" fillId="0" borderId="9" xfId="37" applyFont="1" applyBorder="1" applyAlignment="1">
      <alignment horizontal="left" vertical="center" wrapText="1" indent="2"/>
    </xf>
    <xf numFmtId="170" fontId="30" fillId="0" borderId="9" xfId="37" applyNumberFormat="1" applyFont="1" applyFill="1" applyBorder="1" applyAlignment="1" applyProtection="1">
      <alignment horizontal="right" vertical="center"/>
    </xf>
    <xf numFmtId="49" fontId="26" fillId="0" borderId="9" xfId="37" applyFont="1" applyBorder="1" applyAlignment="1">
      <alignment horizontal="left" vertical="center" wrapText="1" indent="3"/>
    </xf>
    <xf numFmtId="49" fontId="26" fillId="0" borderId="9" xfId="37" applyFont="1" applyBorder="1" applyAlignment="1">
      <alignment horizontal="left" vertical="center" wrapText="1" indent="4"/>
    </xf>
    <xf numFmtId="0" fontId="24" fillId="41" borderId="22" xfId="0" applyFont="1" applyFill="1" applyBorder="1" applyAlignment="1" applyProtection="1">
      <alignment horizontal="center" vertical="top"/>
    </xf>
    <xf numFmtId="0" fontId="24" fillId="41" borderId="23" xfId="0" applyFont="1" applyFill="1" applyBorder="1" applyAlignment="1" applyProtection="1">
      <alignment horizontal="center" vertical="top"/>
    </xf>
    <xf numFmtId="170" fontId="30" fillId="0" borderId="7" xfId="37" applyNumberFormat="1" applyFont="1" applyFill="1" applyBorder="1" applyAlignment="1" applyProtection="1">
      <alignment horizontal="right" vertical="center"/>
    </xf>
    <xf numFmtId="0" fontId="24" fillId="41" borderId="10" xfId="0" applyFont="1" applyFill="1" applyBorder="1" applyAlignment="1" applyProtection="1">
      <alignment horizontal="center" vertical="top"/>
    </xf>
    <xf numFmtId="0" fontId="1" fillId="8" borderId="0" xfId="38" applyFont="1" applyFill="1" applyProtection="1"/>
    <xf numFmtId="0" fontId="30" fillId="0" borderId="0" xfId="48" applyFont="1" applyAlignment="1" applyProtection="1">
      <alignment horizontal="left" vertical="center" indent="1"/>
    </xf>
    <xf numFmtId="0" fontId="26" fillId="0" borderId="10" xfId="37" applyNumberFormat="1" applyFont="1" applyBorder="1" applyAlignment="1">
      <alignment horizontal="center" vertical="center" wrapText="1"/>
    </xf>
    <xf numFmtId="0" fontId="53" fillId="0" borderId="0" xfId="98"/>
    <xf numFmtId="49" fontId="53" fillId="0" borderId="0" xfId="98" applyNumberFormat="1"/>
    <xf numFmtId="0" fontId="0" fillId="10" borderId="5" xfId="46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Fill="1" applyBorder="1" applyAlignment="1" applyProtection="1">
      <alignment horizontal="left" vertical="center"/>
    </xf>
    <xf numFmtId="49" fontId="54" fillId="0" borderId="7" xfId="37" applyFont="1" applyFill="1" applyBorder="1" applyAlignment="1" applyProtection="1">
      <alignment horizontal="center" vertical="center" wrapText="1"/>
    </xf>
    <xf numFmtId="49" fontId="36" fillId="0" borderId="0" xfId="48" applyNumberFormat="1" applyFont="1" applyAlignment="1" applyProtection="1">
      <alignment vertical="center"/>
    </xf>
    <xf numFmtId="49" fontId="54" fillId="0" borderId="0" xfId="37" applyNumberFormat="1" applyFont="1" applyAlignment="1" applyProtection="1">
      <alignment vertical="center"/>
    </xf>
    <xf numFmtId="49" fontId="30" fillId="42" borderId="9" xfId="37" applyFont="1" applyFill="1" applyBorder="1" applyAlignment="1">
      <alignment vertical="center" wrapText="1"/>
    </xf>
    <xf numFmtId="49" fontId="26" fillId="42" borderId="9" xfId="37" applyFont="1" applyFill="1" applyBorder="1" applyAlignment="1">
      <alignment vertical="center" wrapText="1"/>
    </xf>
    <xf numFmtId="49" fontId="26" fillId="42" borderId="9" xfId="37" applyFont="1" applyFill="1" applyBorder="1" applyAlignment="1">
      <alignment horizontal="left" vertical="center" wrapText="1"/>
    </xf>
    <xf numFmtId="172" fontId="30" fillId="7" borderId="9" xfId="37" applyNumberFormat="1" applyFont="1" applyFill="1" applyBorder="1" applyAlignment="1" applyProtection="1">
      <alignment horizontal="right" vertical="center"/>
    </xf>
    <xf numFmtId="172" fontId="30" fillId="2" borderId="9" xfId="37" applyNumberFormat="1" applyFont="1" applyFill="1" applyBorder="1" applyAlignment="1" applyProtection="1">
      <alignment horizontal="right" vertical="center"/>
      <protection locked="0"/>
    </xf>
    <xf numFmtId="172" fontId="30" fillId="0" borderId="9" xfId="37" applyNumberFormat="1" applyFont="1" applyFill="1" applyBorder="1" applyAlignment="1" applyProtection="1">
      <alignment horizontal="right" vertical="center"/>
    </xf>
    <xf numFmtId="172" fontId="30" fillId="2" borderId="9" xfId="48" applyNumberFormat="1" applyFont="1" applyFill="1" applyBorder="1" applyAlignment="1" applyProtection="1">
      <alignment horizontal="right" vertical="center"/>
      <protection locked="0"/>
    </xf>
    <xf numFmtId="172" fontId="30" fillId="2" borderId="9" xfId="49" applyNumberFormat="1" applyFont="1" applyFill="1" applyBorder="1" applyAlignment="1" applyProtection="1">
      <alignment horizontal="right" vertical="center"/>
      <protection locked="0"/>
    </xf>
    <xf numFmtId="172" fontId="30" fillId="2" borderId="9" xfId="48" applyNumberFormat="1" applyFont="1" applyFill="1" applyBorder="1" applyAlignment="1" applyProtection="1">
      <alignment horizontal="right" vertical="center" wrapText="1"/>
      <protection locked="0"/>
    </xf>
    <xf numFmtId="172" fontId="30" fillId="7" borderId="10" xfId="37" applyNumberFormat="1" applyFont="1" applyFill="1" applyBorder="1" applyAlignment="1" applyProtection="1">
      <alignment horizontal="right" vertical="center"/>
    </xf>
    <xf numFmtId="172" fontId="30" fillId="2" borderId="10" xfId="37" applyNumberFormat="1" applyFont="1" applyFill="1" applyBorder="1" applyAlignment="1" applyProtection="1">
      <alignment horizontal="right" vertical="center"/>
      <protection locked="0"/>
    </xf>
    <xf numFmtId="172" fontId="30" fillId="2" borderId="5" xfId="37" applyNumberFormat="1" applyFont="1" applyFill="1" applyBorder="1" applyAlignment="1" applyProtection="1">
      <alignment horizontal="right" vertical="center"/>
      <protection locked="0"/>
    </xf>
    <xf numFmtId="172" fontId="30" fillId="7" borderId="9" xfId="49" applyNumberFormat="1" applyFont="1" applyFill="1" applyBorder="1" applyAlignment="1" applyProtection="1">
      <alignment horizontal="right" vertical="center"/>
    </xf>
    <xf numFmtId="0" fontId="30" fillId="0" borderId="10" xfId="50" applyFont="1" applyBorder="1" applyAlignment="1" applyProtection="1">
      <alignment horizontal="center" vertical="center" wrapText="1"/>
    </xf>
    <xf numFmtId="0" fontId="30" fillId="0" borderId="5" xfId="50" applyFont="1" applyBorder="1" applyAlignment="1" applyProtection="1">
      <alignment horizontal="center" vertical="center" wrapText="1"/>
    </xf>
    <xf numFmtId="0" fontId="20" fillId="0" borderId="0" xfId="48" applyFont="1" applyAlignment="1" applyProtection="1">
      <alignment horizontal="center" vertical="center"/>
    </xf>
    <xf numFmtId="172" fontId="30" fillId="2" borderId="5" xfId="48" applyNumberFormat="1" applyFont="1" applyFill="1" applyBorder="1" applyAlignment="1" applyProtection="1">
      <alignment horizontal="right" vertical="center" wrapText="1"/>
      <protection locked="0"/>
    </xf>
    <xf numFmtId="49" fontId="30" fillId="0" borderId="0" xfId="37" applyFont="1" applyBorder="1" applyAlignment="1">
      <alignment horizontal="right" vertical="center"/>
    </xf>
    <xf numFmtId="0" fontId="24" fillId="41" borderId="22" xfId="0" applyFont="1" applyFill="1" applyBorder="1" applyAlignment="1" applyProtection="1">
      <alignment horizontal="left" vertical="center" indent="1"/>
    </xf>
    <xf numFmtId="49" fontId="26" fillId="0" borderId="9" xfId="37" applyFont="1" applyFill="1" applyBorder="1" applyAlignment="1" applyProtection="1">
      <alignment horizontal="left" vertical="center" wrapText="1" indent="1"/>
    </xf>
    <xf numFmtId="49" fontId="26" fillId="0" borderId="5" xfId="37" applyNumberFormat="1" applyFont="1" applyBorder="1" applyAlignment="1" applyProtection="1">
      <alignment vertical="center"/>
    </xf>
    <xf numFmtId="49" fontId="26" fillId="0" borderId="5" xfId="48" applyNumberFormat="1" applyFont="1" applyBorder="1" applyAlignment="1" applyProtection="1">
      <alignment vertical="center"/>
    </xf>
    <xf numFmtId="49" fontId="24" fillId="41" borderId="10" xfId="0" applyNumberFormat="1" applyFont="1" applyFill="1" applyBorder="1" applyAlignment="1" applyProtection="1">
      <alignment horizontal="center" vertical="top"/>
    </xf>
    <xf numFmtId="49" fontId="26" fillId="0" borderId="9" xfId="37" applyFont="1" applyFill="1" applyBorder="1" applyAlignment="1" applyProtection="1">
      <alignment horizontal="center" vertical="center" wrapText="1"/>
    </xf>
    <xf numFmtId="172" fontId="30" fillId="7" borderId="9" xfId="48" applyNumberFormat="1" applyFont="1" applyFill="1" applyBorder="1" applyAlignment="1" applyProtection="1">
      <alignment horizontal="right" vertical="center"/>
    </xf>
    <xf numFmtId="172" fontId="30" fillId="7" borderId="9" xfId="48" applyNumberFormat="1" applyFont="1" applyFill="1" applyBorder="1" applyAlignment="1" applyProtection="1">
      <alignment horizontal="right" vertical="center" wrapText="1"/>
    </xf>
    <xf numFmtId="49" fontId="30" fillId="0" borderId="7" xfId="37" applyFont="1" applyFill="1" applyBorder="1" applyAlignment="1" applyProtection="1">
      <alignment horizontal="left" vertical="center" wrapText="1" indent="1"/>
    </xf>
    <xf numFmtId="49" fontId="54" fillId="0" borderId="10" xfId="37" applyNumberFormat="1" applyFont="1" applyBorder="1" applyAlignment="1" applyProtection="1">
      <alignment vertical="center"/>
    </xf>
    <xf numFmtId="0" fontId="30" fillId="9" borderId="10" xfId="44" applyFont="1" applyFill="1" applyBorder="1" applyAlignment="1" applyProtection="1">
      <alignment horizontal="left" vertical="center"/>
    </xf>
    <xf numFmtId="49" fontId="54" fillId="0" borderId="0" xfId="37" applyFont="1" applyBorder="1" applyAlignment="1">
      <alignment horizontal="center" vertical="center" wrapText="1"/>
    </xf>
    <xf numFmtId="49" fontId="54" fillId="0" borderId="0" xfId="37" applyFont="1" applyBorder="1" applyAlignment="1" applyProtection="1">
      <alignment vertical="center"/>
    </xf>
    <xf numFmtId="0" fontId="54" fillId="0" borderId="0" xfId="48" applyFont="1" applyBorder="1" applyAlignment="1" applyProtection="1">
      <alignment vertical="center"/>
    </xf>
    <xf numFmtId="0" fontId="30" fillId="0" borderId="4" xfId="51" applyFont="1" applyFill="1" applyBorder="1" applyAlignment="1" applyProtection="1">
      <alignment horizontal="left" vertical="center"/>
    </xf>
    <xf numFmtId="49" fontId="30" fillId="0" borderId="9" xfId="37" applyFont="1" applyBorder="1" applyAlignment="1">
      <alignment horizontal="left" vertical="center" wrapText="1" indent="2"/>
    </xf>
    <xf numFmtId="22" fontId="30" fillId="0" borderId="0" xfId="0" applyNumberFormat="1" applyFont="1" applyAlignment="1" applyProtection="1">
      <alignment horizontal="right" vertical="center" wrapText="1" indent="1"/>
    </xf>
    <xf numFmtId="0" fontId="55" fillId="9" borderId="0" xfId="44" applyFont="1" applyFill="1" applyBorder="1" applyAlignment="1" applyProtection="1">
      <alignment horizontal="center" vertical="center" wrapText="1"/>
    </xf>
    <xf numFmtId="172" fontId="26" fillId="2" borderId="9" xfId="37" applyNumberFormat="1" applyFont="1" applyFill="1" applyBorder="1" applyAlignment="1" applyProtection="1">
      <alignment horizontal="right" vertical="center"/>
      <protection locked="0"/>
    </xf>
    <xf numFmtId="172" fontId="26" fillId="2" borderId="10" xfId="37" applyNumberFormat="1" applyFont="1" applyFill="1" applyBorder="1" applyAlignment="1" applyProtection="1">
      <alignment horizontal="right" vertical="center"/>
      <protection locked="0"/>
    </xf>
    <xf numFmtId="172" fontId="26" fillId="2" borderId="5" xfId="37" applyNumberFormat="1" applyFont="1" applyFill="1" applyBorder="1" applyAlignment="1" applyProtection="1">
      <alignment horizontal="right" vertical="center"/>
      <protection locked="0"/>
    </xf>
    <xf numFmtId="0" fontId="20" fillId="0" borderId="0" xfId="48" applyFont="1" applyAlignment="1" applyProtection="1">
      <alignment horizontal="center" vertical="center"/>
    </xf>
    <xf numFmtId="0" fontId="20" fillId="0" borderId="11" xfId="48" applyNumberFormat="1" applyFont="1" applyBorder="1" applyAlignment="1" applyProtection="1">
      <alignment horizontal="center" vertical="center"/>
    </xf>
    <xf numFmtId="0" fontId="20" fillId="0" borderId="12" xfId="48" applyFont="1" applyBorder="1" applyAlignment="1" applyProtection="1">
      <alignment horizontal="center" vertical="center"/>
    </xf>
    <xf numFmtId="49" fontId="26" fillId="43" borderId="10" xfId="37" applyFont="1" applyFill="1" applyBorder="1" applyAlignment="1">
      <alignment horizontal="center" vertical="center"/>
    </xf>
    <xf numFmtId="49" fontId="26" fillId="43" borderId="22" xfId="37" applyFont="1" applyFill="1" applyBorder="1" applyAlignment="1">
      <alignment horizontal="center" vertical="center"/>
    </xf>
    <xf numFmtId="49" fontId="26" fillId="43" borderId="23" xfId="37" applyFont="1" applyFill="1" applyBorder="1" applyAlignment="1">
      <alignment horizontal="center" vertical="center"/>
    </xf>
    <xf numFmtId="0" fontId="31" fillId="0" borderId="7" xfId="51" applyFont="1" applyFill="1" applyBorder="1" applyAlignment="1" applyProtection="1">
      <alignment horizontal="left" vertical="center" wrapText="1"/>
    </xf>
    <xf numFmtId="0" fontId="26" fillId="0" borderId="6" xfId="48" applyFont="1" applyBorder="1" applyAlignment="1" applyProtection="1">
      <alignment horizontal="center" vertical="center" wrapText="1"/>
    </xf>
    <xf numFmtId="0" fontId="30" fillId="0" borderId="24" xfId="48" applyFont="1" applyBorder="1" applyAlignment="1" applyProtection="1">
      <alignment horizontal="center" vertical="center" wrapText="1"/>
    </xf>
    <xf numFmtId="0" fontId="30" fillId="0" borderId="9" xfId="50" applyFont="1" applyBorder="1" applyAlignment="1" applyProtection="1">
      <alignment horizontal="center" vertical="center" wrapText="1"/>
    </xf>
    <xf numFmtId="0" fontId="30" fillId="0" borderId="10" xfId="50" applyFont="1" applyBorder="1" applyAlignment="1" applyProtection="1">
      <alignment horizontal="center" vertical="center" wrapText="1"/>
    </xf>
    <xf numFmtId="0" fontId="30" fillId="0" borderId="6" xfId="50" applyFont="1" applyBorder="1" applyAlignment="1" applyProtection="1">
      <alignment horizontal="center" vertical="center" wrapText="1"/>
    </xf>
  </cellXfs>
  <cellStyles count="9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69" builtinId="30" hidden="1"/>
    <cellStyle name="20% - Акцент2" xfId="73" builtinId="34" hidden="1"/>
    <cellStyle name="20% - Акцент3" xfId="77" builtinId="38" hidden="1"/>
    <cellStyle name="20% - Акцент4" xfId="81" builtinId="42" hidden="1"/>
    <cellStyle name="20% - Акцент5" xfId="85" builtinId="46" hidden="1"/>
    <cellStyle name="20% - Акцент6" xfId="89" builtinId="50" hidden="1"/>
    <cellStyle name="40% - Акцент1" xfId="70" builtinId="31" hidden="1"/>
    <cellStyle name="40% - Акцент2" xfId="74" builtinId="35" hidden="1"/>
    <cellStyle name="40% - Акцент3" xfId="78" builtinId="39" hidden="1"/>
    <cellStyle name="40% - Акцент4" xfId="82" builtinId="43" hidden="1"/>
    <cellStyle name="40% - Акцент5" xfId="86" builtinId="47" hidden="1"/>
    <cellStyle name="40% - Акцент6" xfId="90" builtinId="51" hidden="1"/>
    <cellStyle name="60% - Акцент1" xfId="71" builtinId="32" hidden="1"/>
    <cellStyle name="60% - Акцент2" xfId="75" builtinId="36" hidden="1"/>
    <cellStyle name="60% - Акцент3" xfId="79" builtinId="40" hidden="1"/>
    <cellStyle name="60% - Акцент4" xfId="83" builtinId="44" hidden="1"/>
    <cellStyle name="60% - Акцент5" xfId="87" builtinId="48" hidden="1"/>
    <cellStyle name="60% - Акцент6" xfId="9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68" builtinId="29" hidden="1"/>
    <cellStyle name="Акцент2" xfId="72" builtinId="33" hidden="1"/>
    <cellStyle name="Акцент3" xfId="76" builtinId="37" hidden="1"/>
    <cellStyle name="Акцент4" xfId="80" builtinId="41" hidden="1"/>
    <cellStyle name="Акцент5" xfId="84" builtinId="45" hidden="1"/>
    <cellStyle name="Акцент6" xfId="88" builtinId="49" hidden="1"/>
    <cellStyle name="Ввод " xfId="30" builtinId="20" customBuiltin="1"/>
    <cellStyle name="Вывод" xfId="60" builtinId="21" hidden="1"/>
    <cellStyle name="Вычисление" xfId="61" builtinId="22" hidden="1"/>
    <cellStyle name="Гиперссылка" xfId="31" builtinId="8" customBuiltin="1"/>
    <cellStyle name="Гиперссылка 2 2 2" xfId="32"/>
    <cellStyle name="Гиперссылка 4 6" xfId="33"/>
    <cellStyle name="Гиперссылка 5" xfId="34"/>
    <cellStyle name="Денежный" xfId="94" builtinId="4" hidden="1"/>
    <cellStyle name="Денежный [0]" xfId="95" builtinId="7" hidden="1"/>
    <cellStyle name="Заголовок" xfId="35"/>
    <cellStyle name="Заголовок 1" xfId="53" builtinId="16" hidden="1"/>
    <cellStyle name="Заголовок 2" xfId="54" builtinId="17" hidden="1"/>
    <cellStyle name="Заголовок 3" xfId="55" builtinId="18" hidden="1"/>
    <cellStyle name="Заголовок 4" xfId="56" builtinId="19" hidden="1"/>
    <cellStyle name="ЗаголовокСтолбца" xfId="36"/>
    <cellStyle name="Итог" xfId="67" builtinId="25" hidden="1"/>
    <cellStyle name="Контрольная ячейка" xfId="63" builtinId="23" hidden="1"/>
    <cellStyle name="Название" xfId="52" builtinId="15" hidden="1"/>
    <cellStyle name="Нейтральный" xfId="59" builtinId="28" hidden="1"/>
    <cellStyle name="Обычный" xfId="0" builtinId="0" customBuiltin="1"/>
    <cellStyle name="Обычный 10" xfId="37"/>
    <cellStyle name="Обычный 11" xfId="38"/>
    <cellStyle name="Обычный 12 3 2" xfId="39"/>
    <cellStyle name="Обычный 2" xfId="40"/>
    <cellStyle name="Обычный 2 14" xfId="41"/>
    <cellStyle name="Обычный 3" xfId="98"/>
    <cellStyle name="Обычный 3 3 2" xfId="42"/>
    <cellStyle name="Обычный_46EE(v6.1.1)" xfId="43"/>
    <cellStyle name="Обычный_MINENERGO.340.PRIL79(v0.1)" xfId="44"/>
    <cellStyle name="Обычный_PASSPORT.TEPLO.PROIZV.2016(v1.0)" xfId="45"/>
    <cellStyle name="Обычный_ЖКУ_проект3" xfId="46"/>
    <cellStyle name="Обычный_Полезный отпуск электроэнергии и мощности, реализуемой по нерегулируемым ценам" xfId="47"/>
    <cellStyle name="Обычный_Полезный отпуск электроэнергии и мощности, реализуемой по регулируемым ценам" xfId="48"/>
    <cellStyle name="Обычный_Продажа" xfId="49"/>
    <cellStyle name="Обычный_Сведения об отпуске (передаче) электроэнергии потребителям распределительными сетевыми организациями" xfId="50"/>
    <cellStyle name="Обычный_Шаблон по источникам для Модуля Реестр (2)" xfId="51"/>
    <cellStyle name="Открывавшаяся гиперссылка" xfId="97" builtinId="9" hidden="1"/>
    <cellStyle name="Плохой" xfId="58" builtinId="27" hidden="1"/>
    <cellStyle name="Пояснение" xfId="66" builtinId="53" hidden="1"/>
    <cellStyle name="Примечание" xfId="65" builtinId="10" hidden="1"/>
    <cellStyle name="Процентный" xfId="96" builtinId="5" hidden="1"/>
    <cellStyle name="Связанная ячейка" xfId="62" builtinId="24" hidden="1"/>
    <cellStyle name="Текст предупреждения" xfId="64" builtinId="11" hidden="1"/>
    <cellStyle name="Финансовый" xfId="92" builtinId="3" hidden="1"/>
    <cellStyle name="Финансовый [0]" xfId="93" builtinId="6" hidden="1"/>
    <cellStyle name="Хороший" xfId="57" builtinId="26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FFFFEB"/>
      <rgbColor rgb="000000FF"/>
      <rgbColor rgb="00FFFF00"/>
      <rgbColor rgb="00FF00FF"/>
      <rgbColor rgb="0000FFFF"/>
      <rgbColor rgb="00800000"/>
      <rgbColor rgb="00FF9966"/>
      <rgbColor rgb="00000080"/>
      <rgbColor rgb="00808000"/>
      <rgbColor rgb="00800080"/>
      <rgbColor rgb="00008080"/>
      <rgbColor rgb="00BCBCBC"/>
      <rgbColor rgb="00999999"/>
      <rgbColor rgb="009999FF"/>
      <rgbColor rgb="00993366"/>
      <rgbColor rgb="00FFFFCC"/>
      <rgbColor rgb="00CCFFFF"/>
      <rgbColor rgb="00660066"/>
      <rgbColor rgb="00FF8080"/>
      <rgbColor rgb="000066CC"/>
      <rgbColor rgb="00D3DBDB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99CCFF"/>
      <rgbColor rgb="0000FF99"/>
      <rgbColor rgb="00CC99FF"/>
      <rgbColor rgb="00FFCC99"/>
      <rgbColor rgb="003366FF"/>
      <rgbColor rgb="0033CCCC"/>
      <rgbColor rgb="00CCFF99"/>
      <rgbColor rgb="00FFCC00"/>
      <rgbColor rgb="00FF9900"/>
      <rgbColor rgb="00FF6600"/>
      <rgbColor rgb="00666699"/>
      <rgbColor rgb="00999999"/>
      <rgbColor rgb="00003366"/>
      <rgbColor rgb="00FF5050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114300</xdr:rowOff>
    </xdr:from>
    <xdr:to>
      <xdr:col>6</xdr:col>
      <xdr:colOff>47625</xdr:colOff>
      <xdr:row>1</xdr:row>
      <xdr:rowOff>219075</xdr:rowOff>
    </xdr:to>
    <xdr:sp macro="[0]!modUpdTemplLogger.cmdClearLog_Click" textlink="">
      <xdr:nvSpPr>
        <xdr:cNvPr id="184492" name="cmdClearLog"/>
        <xdr:cNvSpPr>
          <a:spLocks noChangeArrowheads="1"/>
        </xdr:cNvSpPr>
      </xdr:nvSpPr>
      <xdr:spPr bwMode="auto">
        <a:xfrm>
          <a:off x="8905875" y="114300"/>
          <a:ext cx="1171575" cy="247650"/>
        </a:xfrm>
        <a:prstGeom prst="roundRect">
          <a:avLst>
            <a:gd name="adj" fmla="val 0"/>
          </a:avLst>
        </a:prstGeom>
        <a:gradFill flip="none" rotWithShape="1">
          <a:gsLst>
            <a:gs pos="0">
              <a:schemeClr val="bg1"/>
            </a:gs>
            <a:gs pos="100000">
              <a:srgbClr val="C0C0C0"/>
            </a:gs>
          </a:gsLst>
          <a:lin ang="5400000" scaled="1"/>
          <a:tileRect/>
        </a:gradFill>
        <a:ln w="952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историю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2</xdr:col>
      <xdr:colOff>464083</xdr:colOff>
      <xdr:row>1</xdr:row>
      <xdr:rowOff>59400</xdr:rowOff>
    </xdr:to>
    <xdr:pic macro="[0]!AllSheetsInThisWorkbook.MakeList"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5" y="28575"/>
          <a:ext cx="292633" cy="2880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 enableFormatConditionsCalculation="0">
    <tabColor indexed="24"/>
    <pageSetUpPr fitToPage="1"/>
  </sheetPr>
  <dimension ref="A1:E68"/>
  <sheetViews>
    <sheetView showGridLines="0" showRowColHeaders="0" topLeftCell="B1" workbookViewId="0">
      <selection activeCell="C26" sqref="C26"/>
    </sheetView>
  </sheetViews>
  <sheetFormatPr defaultColWidth="9.140625" defaultRowHeight="11.25"/>
  <cols>
    <col min="1" max="1" width="21" style="20" hidden="1" customWidth="1"/>
    <col min="2" max="2" width="20.7109375" style="21" customWidth="1"/>
    <col min="3" max="3" width="90.7109375" style="20" customWidth="1"/>
    <col min="4" max="4" width="20.7109375" style="22" customWidth="1"/>
    <col min="5" max="16384" width="9.140625" style="17"/>
  </cols>
  <sheetData>
    <row r="1" spans="1:5">
      <c r="A1" s="13"/>
      <c r="B1" s="14"/>
      <c r="C1" s="15"/>
      <c r="D1" s="16"/>
    </row>
    <row r="2" spans="1:5" ht="19.5">
      <c r="A2" s="18" t="s">
        <v>361</v>
      </c>
      <c r="B2" s="28" t="s">
        <v>3</v>
      </c>
      <c r="C2" s="29" t="s">
        <v>4</v>
      </c>
      <c r="D2" s="30" t="s">
        <v>5</v>
      </c>
      <c r="E2" s="19"/>
    </row>
    <row r="3" spans="1:5">
      <c r="B3" s="121">
        <v>43571.675000000003</v>
      </c>
      <c r="C3" s="20" t="s">
        <v>529</v>
      </c>
      <c r="D3" s="22" t="s">
        <v>530</v>
      </c>
    </row>
    <row r="4" spans="1:5">
      <c r="B4" s="121">
        <v>43571.675023148149</v>
      </c>
      <c r="C4" s="20" t="s">
        <v>533</v>
      </c>
      <c r="D4" s="22" t="s">
        <v>530</v>
      </c>
    </row>
    <row r="5" spans="1:5">
      <c r="B5" s="121">
        <v>43571.676261574074</v>
      </c>
      <c r="C5" s="20" t="s">
        <v>529</v>
      </c>
      <c r="D5" s="22" t="s">
        <v>530</v>
      </c>
    </row>
    <row r="6" spans="1:5">
      <c r="B6" s="121">
        <v>43571.67627314815</v>
      </c>
      <c r="C6" s="20" t="s">
        <v>533</v>
      </c>
      <c r="D6" s="22" t="s">
        <v>530</v>
      </c>
    </row>
    <row r="7" spans="1:5">
      <c r="B7" s="121">
        <v>43571.676504629628</v>
      </c>
      <c r="C7" s="20" t="s">
        <v>529</v>
      </c>
      <c r="D7" s="22" t="s">
        <v>530</v>
      </c>
    </row>
    <row r="8" spans="1:5">
      <c r="B8" s="121">
        <v>43571.676516203705</v>
      </c>
      <c r="C8" s="20" t="s">
        <v>533</v>
      </c>
      <c r="D8" s="22" t="s">
        <v>530</v>
      </c>
    </row>
    <row r="9" spans="1:5">
      <c r="B9" s="121">
        <v>43571.681493055556</v>
      </c>
      <c r="C9" s="20" t="s">
        <v>529</v>
      </c>
      <c r="D9" s="22" t="s">
        <v>530</v>
      </c>
    </row>
    <row r="10" spans="1:5">
      <c r="B10" s="121">
        <v>43571.681504629632</v>
      </c>
      <c r="C10" s="20" t="s">
        <v>533</v>
      </c>
      <c r="D10" s="22" t="s">
        <v>530</v>
      </c>
    </row>
    <row r="11" spans="1:5">
      <c r="B11" s="121">
        <v>43571.690011574072</v>
      </c>
      <c r="C11" s="20" t="s">
        <v>529</v>
      </c>
      <c r="D11" s="22" t="s">
        <v>530</v>
      </c>
    </row>
    <row r="12" spans="1:5">
      <c r="B12" s="121">
        <v>43571.690023148149</v>
      </c>
      <c r="C12" s="20" t="s">
        <v>533</v>
      </c>
      <c r="D12" s="22" t="s">
        <v>530</v>
      </c>
    </row>
    <row r="13" spans="1:5">
      <c r="B13" s="121">
        <v>43572.368518518517</v>
      </c>
      <c r="C13" s="20" t="s">
        <v>529</v>
      </c>
      <c r="D13" s="22" t="s">
        <v>530</v>
      </c>
    </row>
    <row r="14" spans="1:5">
      <c r="B14" s="121">
        <v>43572.368530092594</v>
      </c>
      <c r="C14" s="20" t="s">
        <v>533</v>
      </c>
      <c r="D14" s="22" t="s">
        <v>530</v>
      </c>
    </row>
    <row r="15" spans="1:5">
      <c r="B15" s="121">
        <v>43630.40152777778</v>
      </c>
      <c r="C15" s="20" t="s">
        <v>529</v>
      </c>
      <c r="D15" s="22" t="s">
        <v>530</v>
      </c>
    </row>
    <row r="16" spans="1:5">
      <c r="B16" s="121">
        <v>43630.401550925926</v>
      </c>
      <c r="C16" s="20" t="s">
        <v>533</v>
      </c>
      <c r="D16" s="22" t="s">
        <v>530</v>
      </c>
    </row>
    <row r="17" spans="2:4">
      <c r="B17" s="121">
        <v>43630.542175925926</v>
      </c>
      <c r="C17" s="20" t="s">
        <v>529</v>
      </c>
      <c r="D17" s="22" t="s">
        <v>530</v>
      </c>
    </row>
    <row r="18" spans="2:4">
      <c r="B18" s="121">
        <v>43630.542187500003</v>
      </c>
      <c r="C18" s="20" t="s">
        <v>533</v>
      </c>
      <c r="D18" s="22" t="s">
        <v>530</v>
      </c>
    </row>
    <row r="19" spans="2:4">
      <c r="B19" s="121">
        <v>43630.635254629633</v>
      </c>
      <c r="C19" s="20" t="s">
        <v>529</v>
      </c>
      <c r="D19" s="22" t="s">
        <v>530</v>
      </c>
    </row>
    <row r="20" spans="2:4">
      <c r="B20" s="121">
        <v>43630.635266203702</v>
      </c>
      <c r="C20" s="20" t="s">
        <v>533</v>
      </c>
      <c r="D20" s="22" t="s">
        <v>530</v>
      </c>
    </row>
    <row r="21" spans="2:4">
      <c r="B21" s="121">
        <v>43663.536203703705</v>
      </c>
      <c r="C21" s="20" t="s">
        <v>529</v>
      </c>
      <c r="D21" s="22" t="s">
        <v>530</v>
      </c>
    </row>
    <row r="22" spans="2:4">
      <c r="B22" s="121">
        <v>43663.536226851851</v>
      </c>
      <c r="C22" s="20" t="s">
        <v>533</v>
      </c>
      <c r="D22" s="22" t="s">
        <v>530</v>
      </c>
    </row>
    <row r="23" spans="2:4">
      <c r="B23" s="121">
        <v>43665.6091087963</v>
      </c>
      <c r="C23" s="20" t="s">
        <v>529</v>
      </c>
      <c r="D23" s="22" t="s">
        <v>530</v>
      </c>
    </row>
    <row r="24" spans="2:4">
      <c r="B24" s="121">
        <v>43665.609131944446</v>
      </c>
      <c r="C24" s="20" t="s">
        <v>533</v>
      </c>
      <c r="D24" s="22" t="s">
        <v>530</v>
      </c>
    </row>
    <row r="25" spans="2:4">
      <c r="B25" s="121">
        <v>43698.381574074076</v>
      </c>
      <c r="C25" s="20" t="s">
        <v>529</v>
      </c>
      <c r="D25" s="22" t="s">
        <v>530</v>
      </c>
    </row>
    <row r="26" spans="2:4">
      <c r="B26" s="121">
        <v>43698.381597222222</v>
      </c>
      <c r="C26" s="20" t="s">
        <v>533</v>
      </c>
      <c r="D26" s="22" t="s">
        <v>530</v>
      </c>
    </row>
    <row r="27" spans="2:4">
      <c r="B27" s="121">
        <v>43698.39739583333</v>
      </c>
      <c r="C27" s="20" t="s">
        <v>529</v>
      </c>
      <c r="D27" s="22" t="s">
        <v>530</v>
      </c>
    </row>
    <row r="28" spans="2:4">
      <c r="B28" s="121">
        <v>43698.397418981483</v>
      </c>
      <c r="C28" s="20" t="s">
        <v>533</v>
      </c>
      <c r="D28" s="22" t="s">
        <v>530</v>
      </c>
    </row>
    <row r="29" spans="2:4">
      <c r="B29" s="121">
        <v>43733.492384259262</v>
      </c>
      <c r="C29" s="20" t="s">
        <v>529</v>
      </c>
      <c r="D29" s="22" t="s">
        <v>530</v>
      </c>
    </row>
    <row r="30" spans="2:4">
      <c r="B30" s="121">
        <v>43733.492430555554</v>
      </c>
      <c r="C30" s="20" t="s">
        <v>533</v>
      </c>
      <c r="D30" s="22" t="s">
        <v>530</v>
      </c>
    </row>
    <row r="31" spans="2:4">
      <c r="B31" s="121">
        <v>43733.513668981483</v>
      </c>
      <c r="C31" s="20" t="s">
        <v>529</v>
      </c>
      <c r="D31" s="22" t="s">
        <v>530</v>
      </c>
    </row>
    <row r="32" spans="2:4">
      <c r="B32" s="121">
        <v>43733.513692129629</v>
      </c>
      <c r="C32" s="20" t="s">
        <v>533</v>
      </c>
      <c r="D32" s="22" t="s">
        <v>530</v>
      </c>
    </row>
    <row r="33" spans="2:4">
      <c r="B33" s="121">
        <v>43733.568749999999</v>
      </c>
      <c r="C33" s="20" t="s">
        <v>529</v>
      </c>
      <c r="D33" s="22" t="s">
        <v>530</v>
      </c>
    </row>
    <row r="34" spans="2:4">
      <c r="B34" s="121">
        <v>43733.568761574075</v>
      </c>
      <c r="C34" s="20" t="s">
        <v>533</v>
      </c>
      <c r="D34" s="22" t="s">
        <v>530</v>
      </c>
    </row>
    <row r="35" spans="2:4">
      <c r="B35" s="121">
        <v>43760.549849537034</v>
      </c>
      <c r="C35" s="20" t="s">
        <v>529</v>
      </c>
      <c r="D35" s="22" t="s">
        <v>530</v>
      </c>
    </row>
    <row r="36" spans="2:4">
      <c r="B36" s="121">
        <v>43760.549884259257</v>
      </c>
      <c r="C36" s="20" t="s">
        <v>533</v>
      </c>
      <c r="D36" s="22" t="s">
        <v>530</v>
      </c>
    </row>
    <row r="37" spans="2:4">
      <c r="B37" s="121">
        <v>43760.557615740741</v>
      </c>
      <c r="C37" s="20" t="s">
        <v>529</v>
      </c>
      <c r="D37" s="22" t="s">
        <v>530</v>
      </c>
    </row>
    <row r="38" spans="2:4">
      <c r="B38" s="121">
        <v>43760.557627314818</v>
      </c>
      <c r="C38" s="20" t="s">
        <v>533</v>
      </c>
      <c r="D38" s="22" t="s">
        <v>530</v>
      </c>
    </row>
    <row r="39" spans="2:4">
      <c r="B39" s="121">
        <v>43760.678495370368</v>
      </c>
      <c r="C39" s="20" t="s">
        <v>529</v>
      </c>
      <c r="D39" s="22" t="s">
        <v>530</v>
      </c>
    </row>
    <row r="40" spans="2:4">
      <c r="B40" s="121">
        <v>43760.678530092591</v>
      </c>
      <c r="C40" s="20" t="s">
        <v>533</v>
      </c>
      <c r="D40" s="22" t="s">
        <v>530</v>
      </c>
    </row>
    <row r="41" spans="2:4">
      <c r="B41" s="121">
        <v>43783.542673611111</v>
      </c>
      <c r="C41" s="20" t="s">
        <v>529</v>
      </c>
      <c r="D41" s="22" t="s">
        <v>530</v>
      </c>
    </row>
    <row r="42" spans="2:4">
      <c r="B42" s="121">
        <v>43783.542708333334</v>
      </c>
      <c r="C42" s="20" t="s">
        <v>533</v>
      </c>
      <c r="D42" s="22" t="s">
        <v>530</v>
      </c>
    </row>
    <row r="43" spans="2:4">
      <c r="B43" s="121">
        <v>43783.579930555556</v>
      </c>
      <c r="C43" s="20" t="s">
        <v>529</v>
      </c>
      <c r="D43" s="22" t="s">
        <v>530</v>
      </c>
    </row>
    <row r="44" spans="2:4">
      <c r="B44" s="121">
        <v>43783.579953703702</v>
      </c>
      <c r="C44" s="20" t="s">
        <v>533</v>
      </c>
      <c r="D44" s="22" t="s">
        <v>530</v>
      </c>
    </row>
    <row r="45" spans="2:4">
      <c r="B45" s="121">
        <v>43783.58997685185</v>
      </c>
      <c r="C45" s="20" t="s">
        <v>529</v>
      </c>
      <c r="D45" s="22" t="s">
        <v>530</v>
      </c>
    </row>
    <row r="46" spans="2:4">
      <c r="B46" s="121">
        <v>43783.589988425927</v>
      </c>
      <c r="C46" s="20" t="s">
        <v>533</v>
      </c>
      <c r="D46" s="22" t="s">
        <v>530</v>
      </c>
    </row>
    <row r="47" spans="2:4">
      <c r="B47" s="121">
        <v>43783.609363425923</v>
      </c>
      <c r="C47" s="20" t="s">
        <v>529</v>
      </c>
      <c r="D47" s="22" t="s">
        <v>530</v>
      </c>
    </row>
    <row r="48" spans="2:4">
      <c r="B48" s="121">
        <v>43783.609386574077</v>
      </c>
      <c r="C48" s="20" t="s">
        <v>533</v>
      </c>
      <c r="D48" s="22" t="s">
        <v>530</v>
      </c>
    </row>
    <row r="49" spans="2:4">
      <c r="B49" s="121">
        <v>43836.481886574074</v>
      </c>
      <c r="C49" s="20" t="s">
        <v>529</v>
      </c>
      <c r="D49" s="22" t="s">
        <v>530</v>
      </c>
    </row>
    <row r="50" spans="2:4">
      <c r="B50" s="121">
        <v>43836.481909722221</v>
      </c>
      <c r="C50" s="20" t="s">
        <v>533</v>
      </c>
      <c r="D50" s="22" t="s">
        <v>530</v>
      </c>
    </row>
    <row r="51" spans="2:4">
      <c r="B51" s="121">
        <v>43859.495150462964</v>
      </c>
      <c r="C51" s="20" t="s">
        <v>529</v>
      </c>
      <c r="D51" s="22" t="s">
        <v>530</v>
      </c>
    </row>
    <row r="52" spans="2:4">
      <c r="B52" s="121">
        <v>43859.495173611111</v>
      </c>
      <c r="C52" s="20" t="s">
        <v>533</v>
      </c>
      <c r="D52" s="22" t="s">
        <v>530</v>
      </c>
    </row>
    <row r="53" spans="2:4">
      <c r="B53" s="121">
        <v>43867.568495370368</v>
      </c>
      <c r="C53" s="20" t="s">
        <v>529</v>
      </c>
      <c r="D53" s="22" t="s">
        <v>530</v>
      </c>
    </row>
    <row r="54" spans="2:4">
      <c r="B54" s="121">
        <v>43867.568541666667</v>
      </c>
      <c r="C54" s="20" t="s">
        <v>533</v>
      </c>
      <c r="D54" s="22" t="s">
        <v>530</v>
      </c>
    </row>
    <row r="55" spans="2:4">
      <c r="B55" s="121">
        <v>43867.660960648151</v>
      </c>
      <c r="C55" s="20" t="s">
        <v>529</v>
      </c>
      <c r="D55" s="22" t="s">
        <v>530</v>
      </c>
    </row>
    <row r="56" spans="2:4">
      <c r="B56" s="121">
        <v>43867.66097222222</v>
      </c>
      <c r="C56" s="20" t="s">
        <v>533</v>
      </c>
      <c r="D56" s="22" t="s">
        <v>530</v>
      </c>
    </row>
    <row r="57" spans="2:4">
      <c r="B57" s="121">
        <v>43878.708587962959</v>
      </c>
      <c r="C57" s="20" t="s">
        <v>529</v>
      </c>
      <c r="D57" s="22" t="s">
        <v>530</v>
      </c>
    </row>
    <row r="58" spans="2:4">
      <c r="B58" s="121">
        <v>43878.708611111113</v>
      </c>
      <c r="C58" s="20" t="s">
        <v>533</v>
      </c>
      <c r="D58" s="22" t="s">
        <v>530</v>
      </c>
    </row>
    <row r="59" spans="2:4">
      <c r="B59" s="121">
        <v>43878.725601851853</v>
      </c>
      <c r="C59" s="20" t="s">
        <v>529</v>
      </c>
      <c r="D59" s="22" t="s">
        <v>530</v>
      </c>
    </row>
    <row r="60" spans="2:4">
      <c r="B60" s="121">
        <v>43878.725613425922</v>
      </c>
      <c r="C60" s="20" t="s">
        <v>533</v>
      </c>
      <c r="D60" s="22" t="s">
        <v>530</v>
      </c>
    </row>
    <row r="61" spans="2:4">
      <c r="B61" s="121">
        <v>44224.391342592593</v>
      </c>
      <c r="C61" s="20" t="s">
        <v>529</v>
      </c>
      <c r="D61" s="22" t="s">
        <v>530</v>
      </c>
    </row>
    <row r="62" spans="2:4">
      <c r="B62" s="121">
        <v>44224.391365740739</v>
      </c>
      <c r="C62" s="20" t="s">
        <v>533</v>
      </c>
      <c r="D62" s="22" t="s">
        <v>530</v>
      </c>
    </row>
    <row r="63" spans="2:4">
      <c r="B63" s="121">
        <v>44582.497766203705</v>
      </c>
      <c r="C63" s="20" t="s">
        <v>529</v>
      </c>
      <c r="D63" s="22" t="s">
        <v>530</v>
      </c>
    </row>
    <row r="64" spans="2:4">
      <c r="B64" s="121">
        <v>44582.497789351852</v>
      </c>
      <c r="C64" s="20" t="s">
        <v>533</v>
      </c>
      <c r="D64" s="22" t="s">
        <v>530</v>
      </c>
    </row>
    <row r="65" spans="2:4">
      <c r="B65" s="121">
        <v>44959.351574074077</v>
      </c>
      <c r="C65" s="20" t="s">
        <v>529</v>
      </c>
      <c r="D65" s="22" t="s">
        <v>530</v>
      </c>
    </row>
    <row r="66" spans="2:4">
      <c r="B66" s="121">
        <v>44959.3516087963</v>
      </c>
      <c r="C66" s="20" t="s">
        <v>533</v>
      </c>
      <c r="D66" s="22" t="s">
        <v>530</v>
      </c>
    </row>
    <row r="67" spans="2:4">
      <c r="B67" s="121">
        <v>44994.682245370372</v>
      </c>
      <c r="C67" s="20" t="s">
        <v>529</v>
      </c>
      <c r="D67" s="22" t="s">
        <v>530</v>
      </c>
    </row>
    <row r="68" spans="2:4">
      <c r="B68" s="121">
        <v>44994.682268518518</v>
      </c>
      <c r="C68" s="20" t="s">
        <v>533</v>
      </c>
      <c r="D68" s="22" t="s">
        <v>530</v>
      </c>
    </row>
  </sheetData>
  <sheetProtection password="9154" sheet="1" objects="1" scenarios="1" formatColumns="0" formatRows="0" autoFilter="0"/>
  <phoneticPr fontId="6" type="noConversion"/>
  <pageMargins left="0.75" right="0.75" top="1" bottom="1" header="0.5" footer="0.5"/>
  <pageSetup paperSize="9" scale="61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Prov">
    <tabColor indexed="47"/>
  </sheetPr>
  <dimension ref="A1"/>
  <sheetViews>
    <sheetView showGridLines="0" workbookViewId="0">
      <selection activeCell="I41" sqref="I41"/>
    </sheetView>
  </sheetViews>
  <sheetFormatPr defaultColWidth="9.140625" defaultRowHeight="11.25"/>
  <cols>
    <col min="1" max="16384" width="9.140625" style="62"/>
  </cols>
  <sheetData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Button" enableFormatConditionsCalculation="0">
    <tabColor indexed="47"/>
  </sheetPr>
  <dimension ref="B1:E38"/>
  <sheetViews>
    <sheetView showGridLines="0" workbookViewId="0">
      <selection sqref="A1:IV21"/>
    </sheetView>
  </sheetViews>
  <sheetFormatPr defaultRowHeight="11.25"/>
  <sheetData>
    <row r="1" spans="2:3" ht="52.5" customHeight="1">
      <c r="B1" s="11"/>
      <c r="C1" s="11"/>
    </row>
    <row r="33" spans="4:5" ht="15.75">
      <c r="D33" s="9"/>
    </row>
    <row r="38" spans="4:5" ht="15.75">
      <c r="E38" s="9"/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>
      <selection activeCell="D53" sqref="D53"/>
    </sheetView>
  </sheetViews>
  <sheetFormatPr defaultColWidth="9.140625" defaultRowHeight="11.25"/>
  <cols>
    <col min="1" max="16384" width="9.140625" style="59"/>
  </cols>
  <sheetData/>
  <sheetProtection formatColumns="0" formatRows="0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>
      <selection activeCell="D53" sqref="D53"/>
    </sheetView>
  </sheetViews>
  <sheetFormatPr defaultColWidth="9.140625" defaultRowHeight="11.25"/>
  <cols>
    <col min="1" max="16384" width="9.140625" style="60"/>
  </cols>
  <sheetData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S100"/>
  <sheetViews>
    <sheetView showGridLines="0" workbookViewId="0">
      <selection activeCell="I18" sqref="I18"/>
    </sheetView>
  </sheetViews>
  <sheetFormatPr defaultColWidth="9.140625" defaultRowHeight="11.25"/>
  <cols>
    <col min="1" max="1" width="9.140625" style="1"/>
    <col min="2" max="2" width="22.7109375" style="1" bestFit="1" customWidth="1"/>
    <col min="3" max="16384" width="9.140625" style="1"/>
  </cols>
  <sheetData>
    <row r="1" spans="1:19">
      <c r="B1" s="1" t="s">
        <v>755</v>
      </c>
      <c r="C1" s="1" t="s">
        <v>756</v>
      </c>
      <c r="D1" s="1" t="s">
        <v>108</v>
      </c>
      <c r="E1" s="1" t="s">
        <v>757</v>
      </c>
      <c r="F1" s="1" t="s">
        <v>109</v>
      </c>
      <c r="G1" s="1" t="s">
        <v>110</v>
      </c>
      <c r="H1" s="1" t="s">
        <v>104</v>
      </c>
      <c r="I1" s="1" t="s">
        <v>105</v>
      </c>
      <c r="J1" s="1" t="s">
        <v>106</v>
      </c>
      <c r="K1" s="1" t="s">
        <v>107</v>
      </c>
      <c r="L1" s="1" t="s">
        <v>758</v>
      </c>
      <c r="M1" s="1" t="s">
        <v>759</v>
      </c>
      <c r="N1" s="1" t="s">
        <v>760</v>
      </c>
      <c r="O1" s="1" t="s">
        <v>761</v>
      </c>
      <c r="P1" s="1" t="s">
        <v>128</v>
      </c>
      <c r="Q1" s="1" t="s">
        <v>762</v>
      </c>
      <c r="R1" s="1" t="s">
        <v>763</v>
      </c>
      <c r="S1" s="1" t="s">
        <v>1151</v>
      </c>
    </row>
    <row r="2" spans="1:19">
      <c r="A2" s="1">
        <v>1</v>
      </c>
      <c r="B2" s="1" t="s">
        <v>764</v>
      </c>
      <c r="C2" s="1" t="s">
        <v>97</v>
      </c>
      <c r="H2" s="1" t="s">
        <v>765</v>
      </c>
      <c r="I2" s="1" t="s">
        <v>766</v>
      </c>
      <c r="J2" s="1" t="s">
        <v>767</v>
      </c>
      <c r="K2" s="1" t="s">
        <v>768</v>
      </c>
      <c r="Q2" s="1" t="s">
        <v>769</v>
      </c>
      <c r="R2" s="1" t="s">
        <v>770</v>
      </c>
      <c r="S2" s="1" t="s">
        <v>1152</v>
      </c>
    </row>
    <row r="3" spans="1:19">
      <c r="A3" s="1">
        <v>2</v>
      </c>
      <c r="B3" s="1" t="s">
        <v>764</v>
      </c>
      <c r="C3" s="1" t="s">
        <v>97</v>
      </c>
      <c r="H3" s="1" t="s">
        <v>771</v>
      </c>
      <c r="I3" s="1" t="s">
        <v>772</v>
      </c>
      <c r="J3" s="1" t="s">
        <v>773</v>
      </c>
      <c r="K3" s="1" t="s">
        <v>774</v>
      </c>
      <c r="Q3" s="1" t="s">
        <v>775</v>
      </c>
      <c r="R3" s="1" t="s">
        <v>776</v>
      </c>
      <c r="S3" s="1" t="s">
        <v>1152</v>
      </c>
    </row>
    <row r="4" spans="1:19">
      <c r="A4" s="1">
        <v>3</v>
      </c>
      <c r="B4" s="1" t="s">
        <v>764</v>
      </c>
      <c r="C4" s="1" t="s">
        <v>97</v>
      </c>
      <c r="H4" s="1" t="s">
        <v>777</v>
      </c>
      <c r="I4" s="1" t="s">
        <v>778</v>
      </c>
      <c r="J4" s="1" t="s">
        <v>779</v>
      </c>
      <c r="K4" s="1" t="s">
        <v>780</v>
      </c>
      <c r="L4" s="1" t="s">
        <v>781</v>
      </c>
      <c r="Q4" s="1" t="s">
        <v>782</v>
      </c>
      <c r="R4" s="1" t="s">
        <v>783</v>
      </c>
      <c r="S4" s="1" t="s">
        <v>1152</v>
      </c>
    </row>
    <row r="5" spans="1:19">
      <c r="A5" s="1">
        <v>4</v>
      </c>
      <c r="B5" s="1" t="s">
        <v>764</v>
      </c>
      <c r="C5" s="1" t="s">
        <v>97</v>
      </c>
      <c r="H5" s="1" t="s">
        <v>784</v>
      </c>
      <c r="I5" s="1" t="s">
        <v>785</v>
      </c>
      <c r="J5" s="1" t="s">
        <v>786</v>
      </c>
      <c r="K5" s="1" t="s">
        <v>787</v>
      </c>
      <c r="Q5" s="1" t="s">
        <v>769</v>
      </c>
      <c r="R5" s="1" t="s">
        <v>770</v>
      </c>
      <c r="S5" s="1" t="s">
        <v>1152</v>
      </c>
    </row>
    <row r="6" spans="1:19">
      <c r="A6" s="1">
        <v>5</v>
      </c>
      <c r="B6" s="1" t="s">
        <v>764</v>
      </c>
      <c r="C6" s="1" t="s">
        <v>97</v>
      </c>
      <c r="H6" s="1" t="s">
        <v>788</v>
      </c>
      <c r="I6" s="1" t="s">
        <v>789</v>
      </c>
      <c r="J6" s="1" t="s">
        <v>790</v>
      </c>
      <c r="K6" s="1" t="s">
        <v>791</v>
      </c>
      <c r="L6" s="1" t="s">
        <v>792</v>
      </c>
      <c r="Q6" s="1" t="s">
        <v>782</v>
      </c>
      <c r="R6" s="1" t="s">
        <v>783</v>
      </c>
      <c r="S6" s="1" t="s">
        <v>1152</v>
      </c>
    </row>
    <row r="7" spans="1:19">
      <c r="A7" s="1">
        <v>6</v>
      </c>
      <c r="B7" s="1" t="s">
        <v>764</v>
      </c>
      <c r="C7" s="1" t="s">
        <v>97</v>
      </c>
      <c r="H7" s="1" t="s">
        <v>793</v>
      </c>
      <c r="I7" s="1" t="s">
        <v>794</v>
      </c>
      <c r="J7" s="1" t="s">
        <v>795</v>
      </c>
      <c r="K7" s="1" t="s">
        <v>796</v>
      </c>
      <c r="L7" s="1" t="s">
        <v>797</v>
      </c>
      <c r="Q7" s="1" t="s">
        <v>798</v>
      </c>
      <c r="R7" s="1" t="s">
        <v>799</v>
      </c>
      <c r="S7" s="1" t="s">
        <v>1152</v>
      </c>
    </row>
    <row r="8" spans="1:19">
      <c r="A8" s="1">
        <v>7</v>
      </c>
      <c r="B8" s="1" t="s">
        <v>764</v>
      </c>
      <c r="C8" s="1" t="s">
        <v>97</v>
      </c>
      <c r="H8" s="1" t="s">
        <v>800</v>
      </c>
      <c r="I8" s="1" t="s">
        <v>801</v>
      </c>
      <c r="J8" s="1" t="s">
        <v>802</v>
      </c>
      <c r="K8" s="1" t="s">
        <v>803</v>
      </c>
      <c r="Q8" s="1" t="s">
        <v>782</v>
      </c>
      <c r="R8" s="1" t="s">
        <v>783</v>
      </c>
      <c r="S8" s="1" t="s">
        <v>1152</v>
      </c>
    </row>
    <row r="9" spans="1:19">
      <c r="A9" s="1">
        <v>8</v>
      </c>
      <c r="B9" s="1" t="s">
        <v>764</v>
      </c>
      <c r="C9" s="1" t="s">
        <v>97</v>
      </c>
      <c r="H9" s="1" t="s">
        <v>804</v>
      </c>
      <c r="I9" s="1" t="s">
        <v>805</v>
      </c>
      <c r="J9" s="1" t="s">
        <v>806</v>
      </c>
      <c r="K9" s="1" t="s">
        <v>807</v>
      </c>
      <c r="Q9" s="1" t="s">
        <v>769</v>
      </c>
      <c r="R9" s="1" t="s">
        <v>770</v>
      </c>
      <c r="S9" s="1" t="s">
        <v>1152</v>
      </c>
    </row>
    <row r="10" spans="1:19">
      <c r="A10" s="1">
        <v>9</v>
      </c>
      <c r="B10" s="1" t="s">
        <v>764</v>
      </c>
      <c r="C10" s="1" t="s">
        <v>97</v>
      </c>
      <c r="H10" s="1" t="s">
        <v>808</v>
      </c>
      <c r="I10" s="1" t="s">
        <v>809</v>
      </c>
      <c r="J10" s="1" t="s">
        <v>810</v>
      </c>
      <c r="K10" s="1" t="s">
        <v>811</v>
      </c>
      <c r="Q10" s="1" t="s">
        <v>812</v>
      </c>
      <c r="R10" s="1" t="s">
        <v>813</v>
      </c>
      <c r="S10" s="1" t="s">
        <v>1152</v>
      </c>
    </row>
    <row r="11" spans="1:19">
      <c r="A11" s="1">
        <v>10</v>
      </c>
      <c r="B11" s="1" t="s">
        <v>764</v>
      </c>
      <c r="C11" s="1" t="s">
        <v>97</v>
      </c>
      <c r="H11" s="1" t="s">
        <v>814</v>
      </c>
      <c r="I11" s="1" t="s">
        <v>815</v>
      </c>
      <c r="J11" s="1" t="s">
        <v>816</v>
      </c>
      <c r="K11" s="1" t="s">
        <v>774</v>
      </c>
      <c r="Q11" s="1" t="s">
        <v>782</v>
      </c>
      <c r="R11" s="1" t="s">
        <v>783</v>
      </c>
      <c r="S11" s="1" t="s">
        <v>1152</v>
      </c>
    </row>
    <row r="12" spans="1:19">
      <c r="A12" s="1">
        <v>11</v>
      </c>
      <c r="B12" s="1" t="s">
        <v>764</v>
      </c>
      <c r="C12" s="1" t="s">
        <v>97</v>
      </c>
      <c r="H12" s="1" t="s">
        <v>817</v>
      </c>
      <c r="I12" s="1" t="s">
        <v>818</v>
      </c>
      <c r="J12" s="1" t="s">
        <v>819</v>
      </c>
      <c r="K12" s="1" t="s">
        <v>774</v>
      </c>
      <c r="Q12" s="1" t="s">
        <v>775</v>
      </c>
      <c r="R12" s="1" t="s">
        <v>776</v>
      </c>
      <c r="S12" s="1" t="s">
        <v>1152</v>
      </c>
    </row>
    <row r="13" spans="1:19">
      <c r="A13" s="1">
        <v>12</v>
      </c>
      <c r="B13" s="1" t="s">
        <v>764</v>
      </c>
      <c r="C13" s="1" t="s">
        <v>97</v>
      </c>
      <c r="H13" s="1" t="s">
        <v>820</v>
      </c>
      <c r="I13" s="1" t="s">
        <v>821</v>
      </c>
      <c r="J13" s="1" t="s">
        <v>822</v>
      </c>
      <c r="K13" s="1" t="s">
        <v>823</v>
      </c>
      <c r="Q13" s="1" t="s">
        <v>782</v>
      </c>
      <c r="R13" s="1" t="s">
        <v>783</v>
      </c>
      <c r="S13" s="1" t="s">
        <v>1152</v>
      </c>
    </row>
    <row r="14" spans="1:19">
      <c r="A14" s="1">
        <v>13</v>
      </c>
      <c r="B14" s="1" t="s">
        <v>764</v>
      </c>
      <c r="C14" s="1" t="s">
        <v>97</v>
      </c>
      <c r="H14" s="1" t="s">
        <v>824</v>
      </c>
      <c r="I14" s="1" t="s">
        <v>825</v>
      </c>
      <c r="J14" s="1" t="s">
        <v>826</v>
      </c>
      <c r="K14" s="1" t="s">
        <v>774</v>
      </c>
      <c r="Q14" s="1" t="s">
        <v>782</v>
      </c>
      <c r="R14" s="1" t="s">
        <v>783</v>
      </c>
      <c r="S14" s="1" t="s">
        <v>1152</v>
      </c>
    </row>
    <row r="15" spans="1:19">
      <c r="A15" s="1">
        <v>14</v>
      </c>
      <c r="B15" s="1" t="s">
        <v>764</v>
      </c>
      <c r="C15" s="1" t="s">
        <v>97</v>
      </c>
      <c r="H15" s="1" t="s">
        <v>827</v>
      </c>
      <c r="I15" s="1" t="s">
        <v>828</v>
      </c>
      <c r="J15" s="1" t="s">
        <v>829</v>
      </c>
      <c r="K15" s="1" t="s">
        <v>830</v>
      </c>
      <c r="Q15" s="1" t="s">
        <v>812</v>
      </c>
      <c r="R15" s="1" t="s">
        <v>813</v>
      </c>
      <c r="S15" s="1" t="s">
        <v>1152</v>
      </c>
    </row>
    <row r="16" spans="1:19">
      <c r="A16" s="1">
        <v>15</v>
      </c>
      <c r="B16" s="1" t="s">
        <v>764</v>
      </c>
      <c r="C16" s="1" t="s">
        <v>97</v>
      </c>
      <c r="H16" s="1" t="s">
        <v>827</v>
      </c>
      <c r="I16" s="1" t="s">
        <v>828</v>
      </c>
      <c r="J16" s="1" t="s">
        <v>829</v>
      </c>
      <c r="K16" s="1" t="s">
        <v>830</v>
      </c>
      <c r="Q16" s="1" t="s">
        <v>831</v>
      </c>
      <c r="R16" s="1" t="s">
        <v>832</v>
      </c>
      <c r="S16" s="1" t="s">
        <v>1152</v>
      </c>
    </row>
    <row r="17" spans="1:19">
      <c r="A17" s="1">
        <v>16</v>
      </c>
      <c r="B17" s="1" t="s">
        <v>764</v>
      </c>
      <c r="C17" s="1" t="s">
        <v>97</v>
      </c>
      <c r="H17" s="1" t="s">
        <v>833</v>
      </c>
      <c r="I17" s="1" t="s">
        <v>834</v>
      </c>
      <c r="J17" s="1" t="s">
        <v>835</v>
      </c>
      <c r="K17" s="1" t="s">
        <v>836</v>
      </c>
      <c r="Q17" s="1" t="s">
        <v>782</v>
      </c>
      <c r="R17" s="1" t="s">
        <v>783</v>
      </c>
      <c r="S17" s="1" t="s">
        <v>1152</v>
      </c>
    </row>
    <row r="18" spans="1:19">
      <c r="A18" s="1">
        <v>17</v>
      </c>
      <c r="B18" s="1" t="s">
        <v>764</v>
      </c>
      <c r="C18" s="1" t="s">
        <v>97</v>
      </c>
      <c r="H18" s="1" t="s">
        <v>1107</v>
      </c>
      <c r="I18" s="1" t="s">
        <v>1184</v>
      </c>
      <c r="J18" s="1" t="s">
        <v>1108</v>
      </c>
      <c r="K18" s="1" t="s">
        <v>1185</v>
      </c>
      <c r="L18" s="1" t="s">
        <v>1109</v>
      </c>
      <c r="Q18" s="1" t="s">
        <v>782</v>
      </c>
      <c r="R18" s="1" t="s">
        <v>783</v>
      </c>
      <c r="S18" s="1" t="s">
        <v>1153</v>
      </c>
    </row>
    <row r="19" spans="1:19">
      <c r="A19" s="1">
        <v>18</v>
      </c>
      <c r="B19" s="1" t="s">
        <v>764</v>
      </c>
      <c r="C19" s="1" t="s">
        <v>97</v>
      </c>
      <c r="H19" s="1" t="s">
        <v>1107</v>
      </c>
      <c r="I19" s="1" t="s">
        <v>1184</v>
      </c>
      <c r="J19" s="1" t="s">
        <v>1108</v>
      </c>
      <c r="K19" s="1" t="s">
        <v>1185</v>
      </c>
      <c r="L19" s="1" t="s">
        <v>1109</v>
      </c>
      <c r="Q19" s="1" t="s">
        <v>769</v>
      </c>
      <c r="R19" s="1" t="s">
        <v>770</v>
      </c>
      <c r="S19" s="1" t="s">
        <v>1152</v>
      </c>
    </row>
    <row r="20" spans="1:19">
      <c r="A20" s="1">
        <v>19</v>
      </c>
      <c r="B20" s="1" t="s">
        <v>764</v>
      </c>
      <c r="C20" s="1" t="s">
        <v>97</v>
      </c>
      <c r="H20" s="1" t="s">
        <v>837</v>
      </c>
      <c r="I20" s="1" t="s">
        <v>838</v>
      </c>
      <c r="J20" s="1" t="s">
        <v>839</v>
      </c>
      <c r="K20" s="1" t="s">
        <v>823</v>
      </c>
      <c r="Q20" s="1" t="s">
        <v>782</v>
      </c>
      <c r="R20" s="1" t="s">
        <v>783</v>
      </c>
      <c r="S20" s="1" t="s">
        <v>1152</v>
      </c>
    </row>
    <row r="21" spans="1:19">
      <c r="A21" s="1">
        <v>20</v>
      </c>
      <c r="B21" s="1" t="s">
        <v>764</v>
      </c>
      <c r="C21" s="1" t="s">
        <v>97</v>
      </c>
      <c r="H21" s="1" t="s">
        <v>840</v>
      </c>
      <c r="I21" s="1" t="s">
        <v>841</v>
      </c>
      <c r="J21" s="1" t="s">
        <v>842</v>
      </c>
      <c r="K21" s="1" t="s">
        <v>780</v>
      </c>
      <c r="Q21" s="1" t="s">
        <v>782</v>
      </c>
      <c r="R21" s="1" t="s">
        <v>783</v>
      </c>
      <c r="S21" s="1" t="s">
        <v>1152</v>
      </c>
    </row>
    <row r="22" spans="1:19">
      <c r="A22" s="1">
        <v>21</v>
      </c>
      <c r="B22" s="1" t="s">
        <v>764</v>
      </c>
      <c r="C22" s="1" t="s">
        <v>97</v>
      </c>
      <c r="H22" s="1" t="s">
        <v>843</v>
      </c>
      <c r="I22" s="1" t="s">
        <v>844</v>
      </c>
      <c r="J22" s="1" t="s">
        <v>845</v>
      </c>
      <c r="K22" s="1" t="s">
        <v>846</v>
      </c>
      <c r="Q22" s="1" t="s">
        <v>782</v>
      </c>
      <c r="R22" s="1" t="s">
        <v>783</v>
      </c>
      <c r="S22" s="1" t="s">
        <v>1152</v>
      </c>
    </row>
    <row r="23" spans="1:19">
      <c r="A23" s="1">
        <v>22</v>
      </c>
      <c r="B23" s="1" t="s">
        <v>764</v>
      </c>
      <c r="C23" s="1" t="s">
        <v>97</v>
      </c>
      <c r="H23" s="1" t="s">
        <v>847</v>
      </c>
      <c r="I23" s="1" t="s">
        <v>848</v>
      </c>
      <c r="J23" s="1" t="s">
        <v>849</v>
      </c>
      <c r="K23" s="1" t="s">
        <v>850</v>
      </c>
      <c r="Q23" s="1" t="s">
        <v>782</v>
      </c>
      <c r="R23" s="1" t="s">
        <v>783</v>
      </c>
      <c r="S23" s="1" t="s">
        <v>1152</v>
      </c>
    </row>
    <row r="24" spans="1:19">
      <c r="A24" s="1">
        <v>23</v>
      </c>
      <c r="B24" s="1" t="s">
        <v>764</v>
      </c>
      <c r="C24" s="1" t="s">
        <v>97</v>
      </c>
      <c r="H24" s="1" t="s">
        <v>851</v>
      </c>
      <c r="I24" s="1" t="s">
        <v>852</v>
      </c>
      <c r="J24" s="1" t="s">
        <v>853</v>
      </c>
      <c r="K24" s="1" t="s">
        <v>850</v>
      </c>
      <c r="Q24" s="1" t="s">
        <v>782</v>
      </c>
      <c r="R24" s="1" t="s">
        <v>783</v>
      </c>
      <c r="S24" s="1" t="s">
        <v>1152</v>
      </c>
    </row>
    <row r="25" spans="1:19">
      <c r="A25" s="1">
        <v>24</v>
      </c>
      <c r="B25" s="1" t="s">
        <v>764</v>
      </c>
      <c r="C25" s="1" t="s">
        <v>97</v>
      </c>
      <c r="H25" s="1" t="s">
        <v>854</v>
      </c>
      <c r="I25" s="1" t="s">
        <v>855</v>
      </c>
      <c r="J25" s="1" t="s">
        <v>856</v>
      </c>
      <c r="K25" s="1" t="s">
        <v>857</v>
      </c>
      <c r="Q25" s="1" t="s">
        <v>782</v>
      </c>
      <c r="R25" s="1" t="s">
        <v>783</v>
      </c>
      <c r="S25" s="1" t="s">
        <v>1152</v>
      </c>
    </row>
    <row r="26" spans="1:19">
      <c r="A26" s="1">
        <v>25</v>
      </c>
      <c r="B26" s="1" t="s">
        <v>764</v>
      </c>
      <c r="C26" s="1" t="s">
        <v>97</v>
      </c>
      <c r="H26" s="1" t="s">
        <v>858</v>
      </c>
      <c r="I26" s="1" t="s">
        <v>859</v>
      </c>
      <c r="J26" s="1" t="s">
        <v>860</v>
      </c>
      <c r="K26" s="1" t="s">
        <v>811</v>
      </c>
      <c r="Q26" s="1" t="s">
        <v>782</v>
      </c>
      <c r="R26" s="1" t="s">
        <v>783</v>
      </c>
      <c r="S26" s="1" t="s">
        <v>1152</v>
      </c>
    </row>
    <row r="27" spans="1:19">
      <c r="A27" s="1">
        <v>26</v>
      </c>
      <c r="B27" s="1" t="s">
        <v>764</v>
      </c>
      <c r="C27" s="1" t="s">
        <v>97</v>
      </c>
      <c r="H27" s="1" t="s">
        <v>861</v>
      </c>
      <c r="I27" s="1" t="s">
        <v>862</v>
      </c>
      <c r="J27" s="1" t="s">
        <v>863</v>
      </c>
      <c r="K27" s="1" t="s">
        <v>864</v>
      </c>
      <c r="Q27" s="1" t="s">
        <v>812</v>
      </c>
      <c r="R27" s="1" t="s">
        <v>813</v>
      </c>
      <c r="S27" s="1" t="s">
        <v>1152</v>
      </c>
    </row>
    <row r="28" spans="1:19">
      <c r="A28" s="1">
        <v>27</v>
      </c>
      <c r="B28" s="1" t="s">
        <v>764</v>
      </c>
      <c r="C28" s="1" t="s">
        <v>97</v>
      </c>
      <c r="H28" s="1" t="s">
        <v>865</v>
      </c>
      <c r="I28" s="1" t="s">
        <v>866</v>
      </c>
      <c r="J28" s="1" t="s">
        <v>867</v>
      </c>
      <c r="K28" s="1" t="s">
        <v>836</v>
      </c>
      <c r="Q28" s="1" t="s">
        <v>782</v>
      </c>
      <c r="R28" s="1" t="s">
        <v>783</v>
      </c>
      <c r="S28" s="1" t="s">
        <v>1152</v>
      </c>
    </row>
    <row r="29" spans="1:19">
      <c r="A29" s="1">
        <v>28</v>
      </c>
      <c r="B29" s="1" t="s">
        <v>764</v>
      </c>
      <c r="C29" s="1" t="s">
        <v>97</v>
      </c>
      <c r="H29" s="1" t="s">
        <v>868</v>
      </c>
      <c r="I29" s="1" t="s">
        <v>869</v>
      </c>
      <c r="J29" s="1" t="s">
        <v>870</v>
      </c>
      <c r="K29" s="1" t="s">
        <v>836</v>
      </c>
      <c r="Q29" s="1" t="s">
        <v>812</v>
      </c>
      <c r="R29" s="1" t="s">
        <v>813</v>
      </c>
      <c r="S29" s="1" t="s">
        <v>1152</v>
      </c>
    </row>
    <row r="30" spans="1:19">
      <c r="A30" s="1">
        <v>29</v>
      </c>
      <c r="B30" s="1" t="s">
        <v>764</v>
      </c>
      <c r="C30" s="1" t="s">
        <v>97</v>
      </c>
      <c r="H30" s="1" t="s">
        <v>871</v>
      </c>
      <c r="I30" s="1" t="s">
        <v>872</v>
      </c>
      <c r="J30" s="1" t="s">
        <v>873</v>
      </c>
      <c r="K30" s="1" t="s">
        <v>846</v>
      </c>
      <c r="Q30" s="1" t="s">
        <v>782</v>
      </c>
      <c r="R30" s="1" t="s">
        <v>783</v>
      </c>
      <c r="S30" s="1" t="s">
        <v>1152</v>
      </c>
    </row>
    <row r="31" spans="1:19">
      <c r="A31" s="1">
        <v>30</v>
      </c>
      <c r="B31" s="1" t="s">
        <v>764</v>
      </c>
      <c r="C31" s="1" t="s">
        <v>97</v>
      </c>
      <c r="H31" s="1" t="s">
        <v>874</v>
      </c>
      <c r="I31" s="1" t="s">
        <v>875</v>
      </c>
      <c r="J31" s="1" t="s">
        <v>876</v>
      </c>
      <c r="K31" s="1" t="s">
        <v>780</v>
      </c>
      <c r="Q31" s="1" t="s">
        <v>782</v>
      </c>
      <c r="R31" s="1" t="s">
        <v>783</v>
      </c>
      <c r="S31" s="1" t="s">
        <v>1152</v>
      </c>
    </row>
    <row r="32" spans="1:19">
      <c r="A32" s="1">
        <v>31</v>
      </c>
      <c r="B32" s="1" t="s">
        <v>764</v>
      </c>
      <c r="C32" s="1" t="s">
        <v>97</v>
      </c>
      <c r="H32" s="1" t="s">
        <v>877</v>
      </c>
      <c r="I32" s="1" t="s">
        <v>878</v>
      </c>
      <c r="J32" s="1" t="s">
        <v>790</v>
      </c>
      <c r="K32" s="1" t="s">
        <v>879</v>
      </c>
      <c r="Q32" s="1" t="s">
        <v>782</v>
      </c>
      <c r="R32" s="1" t="s">
        <v>783</v>
      </c>
      <c r="S32" s="1" t="s">
        <v>1152</v>
      </c>
    </row>
    <row r="33" spans="1:19">
      <c r="A33" s="1">
        <v>32</v>
      </c>
      <c r="B33" s="1" t="s">
        <v>764</v>
      </c>
      <c r="C33" s="1" t="s">
        <v>97</v>
      </c>
      <c r="H33" s="1" t="s">
        <v>880</v>
      </c>
      <c r="I33" s="1" t="s">
        <v>881</v>
      </c>
      <c r="J33" s="1" t="s">
        <v>882</v>
      </c>
      <c r="K33" s="1" t="s">
        <v>883</v>
      </c>
      <c r="L33" s="1" t="s">
        <v>884</v>
      </c>
      <c r="Q33" s="1" t="s">
        <v>782</v>
      </c>
      <c r="R33" s="1" t="s">
        <v>783</v>
      </c>
      <c r="S33" s="1" t="s">
        <v>1152</v>
      </c>
    </row>
    <row r="34" spans="1:19">
      <c r="A34" s="1">
        <v>33</v>
      </c>
      <c r="B34" s="1" t="s">
        <v>764</v>
      </c>
      <c r="C34" s="1" t="s">
        <v>97</v>
      </c>
      <c r="H34" s="1" t="s">
        <v>885</v>
      </c>
      <c r="I34" s="1" t="s">
        <v>886</v>
      </c>
      <c r="J34" s="1" t="s">
        <v>887</v>
      </c>
      <c r="K34" s="1" t="s">
        <v>823</v>
      </c>
      <c r="Q34" s="1" t="s">
        <v>782</v>
      </c>
      <c r="R34" s="1" t="s">
        <v>783</v>
      </c>
      <c r="S34" s="1" t="s">
        <v>1152</v>
      </c>
    </row>
    <row r="35" spans="1:19">
      <c r="A35" s="1">
        <v>34</v>
      </c>
      <c r="B35" s="1" t="s">
        <v>764</v>
      </c>
      <c r="C35" s="1" t="s">
        <v>97</v>
      </c>
      <c r="H35" s="1" t="s">
        <v>888</v>
      </c>
      <c r="I35" s="1" t="s">
        <v>889</v>
      </c>
      <c r="J35" s="1" t="s">
        <v>890</v>
      </c>
      <c r="K35" s="1" t="s">
        <v>780</v>
      </c>
      <c r="Q35" s="1" t="s">
        <v>782</v>
      </c>
      <c r="R35" s="1" t="s">
        <v>783</v>
      </c>
      <c r="S35" s="1" t="s">
        <v>1152</v>
      </c>
    </row>
    <row r="36" spans="1:19">
      <c r="A36" s="1">
        <v>35</v>
      </c>
      <c r="B36" s="1" t="s">
        <v>764</v>
      </c>
      <c r="C36" s="1" t="s">
        <v>97</v>
      </c>
      <c r="H36" s="1" t="s">
        <v>891</v>
      </c>
      <c r="I36" s="1" t="s">
        <v>892</v>
      </c>
      <c r="J36" s="1" t="s">
        <v>893</v>
      </c>
      <c r="K36" s="1" t="s">
        <v>811</v>
      </c>
      <c r="Q36" s="1" t="s">
        <v>782</v>
      </c>
      <c r="R36" s="1" t="s">
        <v>783</v>
      </c>
      <c r="S36" s="1" t="s">
        <v>1152</v>
      </c>
    </row>
    <row r="37" spans="1:19">
      <c r="A37" s="1">
        <v>36</v>
      </c>
      <c r="B37" s="1" t="s">
        <v>764</v>
      </c>
      <c r="C37" s="1" t="s">
        <v>97</v>
      </c>
      <c r="H37" s="1" t="s">
        <v>894</v>
      </c>
      <c r="I37" s="1" t="s">
        <v>895</v>
      </c>
      <c r="J37" s="1" t="s">
        <v>896</v>
      </c>
      <c r="K37" s="1" t="s">
        <v>897</v>
      </c>
      <c r="Q37" s="1" t="s">
        <v>782</v>
      </c>
      <c r="R37" s="1" t="s">
        <v>783</v>
      </c>
      <c r="S37" s="1" t="s">
        <v>1152</v>
      </c>
    </row>
    <row r="38" spans="1:19">
      <c r="A38" s="1">
        <v>37</v>
      </c>
      <c r="B38" s="1" t="s">
        <v>764</v>
      </c>
      <c r="C38" s="1" t="s">
        <v>97</v>
      </c>
      <c r="H38" s="1" t="s">
        <v>898</v>
      </c>
      <c r="I38" s="1" t="s">
        <v>899</v>
      </c>
      <c r="J38" s="1" t="s">
        <v>900</v>
      </c>
      <c r="K38" s="1" t="s">
        <v>901</v>
      </c>
      <c r="Q38" s="1" t="s">
        <v>769</v>
      </c>
      <c r="R38" s="1" t="s">
        <v>770</v>
      </c>
      <c r="S38" s="1" t="s">
        <v>1152</v>
      </c>
    </row>
    <row r="39" spans="1:19">
      <c r="A39" s="1">
        <v>38</v>
      </c>
      <c r="B39" s="1" t="s">
        <v>764</v>
      </c>
      <c r="C39" s="1" t="s">
        <v>97</v>
      </c>
      <c r="H39" s="1" t="s">
        <v>902</v>
      </c>
      <c r="I39" s="1" t="s">
        <v>903</v>
      </c>
      <c r="J39" s="1" t="s">
        <v>904</v>
      </c>
      <c r="K39" s="1" t="s">
        <v>905</v>
      </c>
      <c r="Q39" s="1" t="s">
        <v>782</v>
      </c>
      <c r="R39" s="1" t="s">
        <v>783</v>
      </c>
      <c r="S39" s="1" t="s">
        <v>1152</v>
      </c>
    </row>
    <row r="40" spans="1:19">
      <c r="A40" s="1">
        <v>39</v>
      </c>
      <c r="B40" s="1" t="s">
        <v>764</v>
      </c>
      <c r="C40" s="1" t="s">
        <v>97</v>
      </c>
      <c r="H40" s="1" t="s">
        <v>906</v>
      </c>
      <c r="I40" s="1" t="s">
        <v>907</v>
      </c>
      <c r="J40" s="1" t="s">
        <v>908</v>
      </c>
      <c r="K40" s="1" t="s">
        <v>909</v>
      </c>
      <c r="Q40" s="1" t="s">
        <v>782</v>
      </c>
      <c r="R40" s="1" t="s">
        <v>783</v>
      </c>
      <c r="S40" s="1" t="s">
        <v>1152</v>
      </c>
    </row>
    <row r="41" spans="1:19">
      <c r="A41" s="1">
        <v>40</v>
      </c>
      <c r="B41" s="1" t="s">
        <v>764</v>
      </c>
      <c r="C41" s="1" t="s">
        <v>97</v>
      </c>
      <c r="H41" s="1" t="s">
        <v>910</v>
      </c>
      <c r="I41" s="1" t="s">
        <v>911</v>
      </c>
      <c r="J41" s="1" t="s">
        <v>912</v>
      </c>
      <c r="K41" s="1" t="s">
        <v>913</v>
      </c>
      <c r="Q41" s="1" t="s">
        <v>769</v>
      </c>
      <c r="R41" s="1" t="s">
        <v>770</v>
      </c>
      <c r="S41" s="1" t="s">
        <v>1152</v>
      </c>
    </row>
    <row r="42" spans="1:19">
      <c r="A42" s="1">
        <v>41</v>
      </c>
      <c r="B42" s="1" t="s">
        <v>764</v>
      </c>
      <c r="C42" s="1" t="s">
        <v>97</v>
      </c>
      <c r="H42" s="1" t="s">
        <v>914</v>
      </c>
      <c r="I42" s="1" t="s">
        <v>915</v>
      </c>
      <c r="J42" s="1" t="s">
        <v>916</v>
      </c>
      <c r="K42" s="1" t="s">
        <v>917</v>
      </c>
      <c r="Q42" s="1" t="s">
        <v>769</v>
      </c>
      <c r="R42" s="1" t="s">
        <v>770</v>
      </c>
      <c r="S42" s="1" t="s">
        <v>1152</v>
      </c>
    </row>
    <row r="43" spans="1:19">
      <c r="A43" s="1">
        <v>42</v>
      </c>
      <c r="B43" s="1" t="s">
        <v>764</v>
      </c>
      <c r="C43" s="1" t="s">
        <v>97</v>
      </c>
      <c r="H43" s="1" t="s">
        <v>918</v>
      </c>
      <c r="I43" s="1" t="s">
        <v>919</v>
      </c>
      <c r="J43" s="1" t="s">
        <v>920</v>
      </c>
      <c r="K43" s="1" t="s">
        <v>921</v>
      </c>
      <c r="Q43" s="1" t="s">
        <v>769</v>
      </c>
      <c r="R43" s="1" t="s">
        <v>770</v>
      </c>
      <c r="S43" s="1" t="s">
        <v>1152</v>
      </c>
    </row>
    <row r="44" spans="1:19">
      <c r="A44" s="1">
        <v>43</v>
      </c>
      <c r="B44" s="1" t="s">
        <v>764</v>
      </c>
      <c r="C44" s="1" t="s">
        <v>97</v>
      </c>
      <c r="H44" s="1" t="s">
        <v>922</v>
      </c>
      <c r="I44" s="1" t="s">
        <v>923</v>
      </c>
      <c r="J44" s="1" t="s">
        <v>924</v>
      </c>
      <c r="K44" s="1" t="s">
        <v>925</v>
      </c>
      <c r="L44" s="1" t="s">
        <v>926</v>
      </c>
      <c r="Q44" s="1" t="s">
        <v>769</v>
      </c>
      <c r="R44" s="1" t="s">
        <v>770</v>
      </c>
      <c r="S44" s="1" t="s">
        <v>1152</v>
      </c>
    </row>
    <row r="45" spans="1:19">
      <c r="A45" s="1">
        <v>44</v>
      </c>
      <c r="B45" s="1" t="s">
        <v>764</v>
      </c>
      <c r="C45" s="1" t="s">
        <v>97</v>
      </c>
      <c r="H45" s="1" t="s">
        <v>1192</v>
      </c>
      <c r="I45" s="1" t="s">
        <v>1193</v>
      </c>
      <c r="J45" s="1" t="s">
        <v>1194</v>
      </c>
      <c r="K45" s="1" t="s">
        <v>1195</v>
      </c>
      <c r="L45" s="1" t="s">
        <v>1196</v>
      </c>
      <c r="Q45" s="1" t="s">
        <v>769</v>
      </c>
      <c r="R45" s="1" t="s">
        <v>770</v>
      </c>
      <c r="S45" s="1" t="s">
        <v>1152</v>
      </c>
    </row>
    <row r="46" spans="1:19">
      <c r="A46" s="1">
        <v>45</v>
      </c>
      <c r="B46" s="1" t="s">
        <v>764</v>
      </c>
      <c r="C46" s="1" t="s">
        <v>97</v>
      </c>
      <c r="H46" s="1" t="s">
        <v>927</v>
      </c>
      <c r="I46" s="1" t="s">
        <v>928</v>
      </c>
      <c r="J46" s="1" t="s">
        <v>929</v>
      </c>
      <c r="K46" s="1" t="s">
        <v>930</v>
      </c>
      <c r="Q46" s="1" t="s">
        <v>769</v>
      </c>
      <c r="R46" s="1" t="s">
        <v>770</v>
      </c>
      <c r="S46" s="1" t="s">
        <v>1152</v>
      </c>
    </row>
    <row r="47" spans="1:19">
      <c r="A47" s="1">
        <v>46</v>
      </c>
      <c r="B47" s="1" t="s">
        <v>764</v>
      </c>
      <c r="C47" s="1" t="s">
        <v>97</v>
      </c>
      <c r="H47" s="1" t="s">
        <v>931</v>
      </c>
      <c r="I47" s="1" t="s">
        <v>932</v>
      </c>
      <c r="J47" s="1" t="s">
        <v>933</v>
      </c>
      <c r="K47" s="1" t="s">
        <v>934</v>
      </c>
      <c r="Q47" s="1" t="s">
        <v>782</v>
      </c>
      <c r="R47" s="1" t="s">
        <v>783</v>
      </c>
      <c r="S47" s="1" t="s">
        <v>1152</v>
      </c>
    </row>
    <row r="48" spans="1:19">
      <c r="A48" s="1">
        <v>47</v>
      </c>
      <c r="B48" s="1" t="s">
        <v>764</v>
      </c>
      <c r="C48" s="1" t="s">
        <v>97</v>
      </c>
      <c r="H48" s="1" t="s">
        <v>935</v>
      </c>
      <c r="I48" s="1" t="s">
        <v>936</v>
      </c>
      <c r="J48" s="1" t="s">
        <v>937</v>
      </c>
      <c r="K48" s="1" t="s">
        <v>780</v>
      </c>
      <c r="Q48" s="1" t="s">
        <v>782</v>
      </c>
      <c r="R48" s="1" t="s">
        <v>783</v>
      </c>
      <c r="S48" s="1" t="s">
        <v>1152</v>
      </c>
    </row>
    <row r="49" spans="1:19">
      <c r="A49" s="1">
        <v>48</v>
      </c>
      <c r="B49" s="1" t="s">
        <v>764</v>
      </c>
      <c r="C49" s="1" t="s">
        <v>97</v>
      </c>
      <c r="H49" s="1" t="s">
        <v>938</v>
      </c>
      <c r="I49" s="1" t="s">
        <v>939</v>
      </c>
      <c r="J49" s="1" t="s">
        <v>940</v>
      </c>
      <c r="K49" s="1" t="s">
        <v>901</v>
      </c>
      <c r="L49" s="1" t="s">
        <v>941</v>
      </c>
      <c r="Q49" s="1" t="s">
        <v>769</v>
      </c>
      <c r="R49" s="1" t="s">
        <v>770</v>
      </c>
      <c r="S49" s="1" t="s">
        <v>1152</v>
      </c>
    </row>
    <row r="50" spans="1:19">
      <c r="A50" s="1">
        <v>49</v>
      </c>
      <c r="B50" s="1" t="s">
        <v>764</v>
      </c>
      <c r="C50" s="1" t="s">
        <v>97</v>
      </c>
      <c r="H50" s="1" t="s">
        <v>942</v>
      </c>
      <c r="I50" s="1" t="s">
        <v>943</v>
      </c>
      <c r="J50" s="1" t="s">
        <v>944</v>
      </c>
      <c r="K50" s="1" t="s">
        <v>945</v>
      </c>
      <c r="L50" s="1" t="s">
        <v>946</v>
      </c>
      <c r="Q50" s="1" t="s">
        <v>769</v>
      </c>
      <c r="R50" s="1" t="s">
        <v>770</v>
      </c>
      <c r="S50" s="1" t="s">
        <v>1152</v>
      </c>
    </row>
    <row r="51" spans="1:19">
      <c r="A51" s="1">
        <v>50</v>
      </c>
      <c r="B51" s="1" t="s">
        <v>764</v>
      </c>
      <c r="C51" s="1" t="s">
        <v>97</v>
      </c>
      <c r="H51" s="1" t="s">
        <v>947</v>
      </c>
      <c r="I51" s="1" t="s">
        <v>948</v>
      </c>
      <c r="J51" s="1" t="s">
        <v>949</v>
      </c>
      <c r="K51" s="1" t="s">
        <v>950</v>
      </c>
      <c r="Q51" s="1" t="s">
        <v>769</v>
      </c>
      <c r="R51" s="1" t="s">
        <v>770</v>
      </c>
      <c r="S51" s="1" t="s">
        <v>1152</v>
      </c>
    </row>
    <row r="52" spans="1:19">
      <c r="A52" s="1">
        <v>51</v>
      </c>
      <c r="B52" s="1" t="s">
        <v>764</v>
      </c>
      <c r="C52" s="1" t="s">
        <v>97</v>
      </c>
      <c r="H52" s="1" t="s">
        <v>951</v>
      </c>
      <c r="I52" s="1" t="s">
        <v>952</v>
      </c>
      <c r="J52" s="1" t="s">
        <v>953</v>
      </c>
      <c r="K52" s="1" t="s">
        <v>774</v>
      </c>
      <c r="Q52" s="1" t="s">
        <v>782</v>
      </c>
      <c r="R52" s="1" t="s">
        <v>783</v>
      </c>
      <c r="S52" s="1" t="s">
        <v>1152</v>
      </c>
    </row>
    <row r="53" spans="1:19">
      <c r="A53" s="1">
        <v>52</v>
      </c>
      <c r="B53" s="1" t="s">
        <v>764</v>
      </c>
      <c r="C53" s="1" t="s">
        <v>97</v>
      </c>
      <c r="H53" s="1" t="s">
        <v>954</v>
      </c>
      <c r="I53" s="1" t="s">
        <v>955</v>
      </c>
      <c r="J53" s="1" t="s">
        <v>956</v>
      </c>
      <c r="K53" s="1" t="s">
        <v>787</v>
      </c>
      <c r="L53" s="1" t="s">
        <v>957</v>
      </c>
      <c r="Q53" s="1" t="s">
        <v>769</v>
      </c>
      <c r="R53" s="1" t="s">
        <v>770</v>
      </c>
      <c r="S53" s="1" t="s">
        <v>1152</v>
      </c>
    </row>
    <row r="54" spans="1:19">
      <c r="A54" s="1">
        <v>53</v>
      </c>
      <c r="B54" s="1" t="s">
        <v>764</v>
      </c>
      <c r="C54" s="1" t="s">
        <v>97</v>
      </c>
      <c r="H54" s="1" t="s">
        <v>958</v>
      </c>
      <c r="I54" s="1" t="s">
        <v>959</v>
      </c>
      <c r="J54" s="1" t="s">
        <v>960</v>
      </c>
      <c r="K54" s="1" t="s">
        <v>961</v>
      </c>
      <c r="Q54" s="1" t="s">
        <v>769</v>
      </c>
      <c r="R54" s="1" t="s">
        <v>770</v>
      </c>
      <c r="S54" s="1" t="s">
        <v>1152</v>
      </c>
    </row>
    <row r="55" spans="1:19">
      <c r="A55" s="1">
        <v>54</v>
      </c>
      <c r="B55" s="1" t="s">
        <v>764</v>
      </c>
      <c r="C55" s="1" t="s">
        <v>97</v>
      </c>
      <c r="H55" s="1" t="s">
        <v>962</v>
      </c>
      <c r="I55" s="1" t="s">
        <v>963</v>
      </c>
      <c r="J55" s="1" t="s">
        <v>964</v>
      </c>
      <c r="K55" s="1" t="s">
        <v>780</v>
      </c>
      <c r="Q55" s="1" t="s">
        <v>782</v>
      </c>
      <c r="R55" s="1" t="s">
        <v>783</v>
      </c>
      <c r="S55" s="1" t="s">
        <v>1152</v>
      </c>
    </row>
    <row r="56" spans="1:19">
      <c r="A56" s="1">
        <v>55</v>
      </c>
      <c r="B56" s="1" t="s">
        <v>764</v>
      </c>
      <c r="C56" s="1" t="s">
        <v>97</v>
      </c>
      <c r="H56" s="1" t="s">
        <v>965</v>
      </c>
      <c r="I56" s="1" t="s">
        <v>966</v>
      </c>
      <c r="J56" s="1" t="s">
        <v>967</v>
      </c>
      <c r="K56" s="1" t="s">
        <v>811</v>
      </c>
      <c r="Q56" s="1" t="s">
        <v>782</v>
      </c>
      <c r="R56" s="1" t="s">
        <v>783</v>
      </c>
      <c r="S56" s="1" t="s">
        <v>1152</v>
      </c>
    </row>
    <row r="57" spans="1:19">
      <c r="A57" s="1">
        <v>56</v>
      </c>
      <c r="B57" s="1" t="s">
        <v>764</v>
      </c>
      <c r="C57" s="1" t="s">
        <v>97</v>
      </c>
      <c r="H57" s="1" t="s">
        <v>968</v>
      </c>
      <c r="I57" s="1" t="s">
        <v>969</v>
      </c>
      <c r="J57" s="1" t="s">
        <v>970</v>
      </c>
      <c r="K57" s="1" t="s">
        <v>971</v>
      </c>
      <c r="Q57" s="1" t="s">
        <v>769</v>
      </c>
      <c r="R57" s="1" t="s">
        <v>770</v>
      </c>
      <c r="S57" s="1" t="s">
        <v>1152</v>
      </c>
    </row>
    <row r="58" spans="1:19">
      <c r="A58" s="1">
        <v>57</v>
      </c>
      <c r="B58" s="1" t="s">
        <v>764</v>
      </c>
      <c r="C58" s="1" t="s">
        <v>97</v>
      </c>
      <c r="H58" s="1" t="s">
        <v>972</v>
      </c>
      <c r="I58" s="1" t="s">
        <v>973</v>
      </c>
      <c r="J58" s="1" t="s">
        <v>974</v>
      </c>
      <c r="K58" s="1" t="s">
        <v>1048</v>
      </c>
      <c r="Q58" s="1" t="s">
        <v>798</v>
      </c>
      <c r="R58" s="1" t="s">
        <v>799</v>
      </c>
      <c r="S58" s="1" t="s">
        <v>1152</v>
      </c>
    </row>
    <row r="59" spans="1:19">
      <c r="A59" s="1">
        <v>58</v>
      </c>
      <c r="B59" s="1" t="s">
        <v>764</v>
      </c>
      <c r="C59" s="1" t="s">
        <v>97</v>
      </c>
      <c r="H59" s="1" t="s">
        <v>975</v>
      </c>
      <c r="I59" s="1" t="s">
        <v>976</v>
      </c>
      <c r="J59" s="1" t="s">
        <v>977</v>
      </c>
      <c r="K59" s="1" t="s">
        <v>846</v>
      </c>
      <c r="Q59" s="1" t="s">
        <v>782</v>
      </c>
      <c r="R59" s="1" t="s">
        <v>783</v>
      </c>
      <c r="S59" s="1" t="s">
        <v>1152</v>
      </c>
    </row>
    <row r="60" spans="1:19">
      <c r="A60" s="1">
        <v>59</v>
      </c>
      <c r="B60" s="1" t="s">
        <v>764</v>
      </c>
      <c r="C60" s="1" t="s">
        <v>97</v>
      </c>
      <c r="H60" s="1" t="s">
        <v>978</v>
      </c>
      <c r="I60" s="1" t="s">
        <v>979</v>
      </c>
      <c r="J60" s="1" t="s">
        <v>980</v>
      </c>
      <c r="K60" s="1" t="s">
        <v>780</v>
      </c>
      <c r="L60" s="1" t="s">
        <v>981</v>
      </c>
      <c r="Q60" s="1" t="s">
        <v>782</v>
      </c>
      <c r="R60" s="1" t="s">
        <v>783</v>
      </c>
      <c r="S60" s="1" t="s">
        <v>1152</v>
      </c>
    </row>
    <row r="61" spans="1:19">
      <c r="A61" s="1">
        <v>60</v>
      </c>
      <c r="B61" s="1" t="s">
        <v>764</v>
      </c>
      <c r="C61" s="1" t="s">
        <v>97</v>
      </c>
      <c r="H61" s="1" t="s">
        <v>1197</v>
      </c>
      <c r="I61" s="1" t="s">
        <v>1198</v>
      </c>
      <c r="J61" s="1" t="s">
        <v>1199</v>
      </c>
      <c r="K61" s="1" t="s">
        <v>1200</v>
      </c>
      <c r="L61" s="1" t="s">
        <v>1201</v>
      </c>
      <c r="Q61" s="1" t="s">
        <v>769</v>
      </c>
      <c r="R61" s="1" t="s">
        <v>770</v>
      </c>
      <c r="S61" s="1" t="s">
        <v>1152</v>
      </c>
    </row>
    <row r="62" spans="1:19">
      <c r="A62" s="1">
        <v>61</v>
      </c>
      <c r="B62" s="1" t="s">
        <v>764</v>
      </c>
      <c r="C62" s="1" t="s">
        <v>97</v>
      </c>
      <c r="H62" s="1" t="s">
        <v>982</v>
      </c>
      <c r="I62" s="1" t="s">
        <v>983</v>
      </c>
      <c r="J62" s="1" t="s">
        <v>984</v>
      </c>
      <c r="K62" s="1" t="s">
        <v>780</v>
      </c>
      <c r="Q62" s="1" t="s">
        <v>782</v>
      </c>
      <c r="R62" s="1" t="s">
        <v>783</v>
      </c>
      <c r="S62" s="1" t="s">
        <v>1152</v>
      </c>
    </row>
    <row r="63" spans="1:19">
      <c r="A63" s="1">
        <v>62</v>
      </c>
      <c r="B63" s="1" t="s">
        <v>764</v>
      </c>
      <c r="C63" s="1" t="s">
        <v>97</v>
      </c>
      <c r="H63" s="1" t="s">
        <v>985</v>
      </c>
      <c r="I63" s="1" t="s">
        <v>986</v>
      </c>
      <c r="J63" s="1" t="s">
        <v>987</v>
      </c>
      <c r="K63" s="1" t="s">
        <v>780</v>
      </c>
      <c r="Q63" s="1" t="s">
        <v>782</v>
      </c>
      <c r="R63" s="1" t="s">
        <v>783</v>
      </c>
      <c r="S63" s="1" t="s">
        <v>1152</v>
      </c>
    </row>
    <row r="64" spans="1:19">
      <c r="A64" s="1">
        <v>63</v>
      </c>
      <c r="B64" s="1" t="s">
        <v>764</v>
      </c>
      <c r="C64" s="1" t="s">
        <v>97</v>
      </c>
      <c r="H64" s="1" t="s">
        <v>988</v>
      </c>
      <c r="I64" s="1" t="s">
        <v>989</v>
      </c>
      <c r="J64" s="1" t="s">
        <v>990</v>
      </c>
      <c r="K64" s="1" t="s">
        <v>991</v>
      </c>
      <c r="L64" s="1" t="s">
        <v>992</v>
      </c>
      <c r="Q64" s="1" t="s">
        <v>782</v>
      </c>
      <c r="R64" s="1" t="s">
        <v>783</v>
      </c>
      <c r="S64" s="1" t="s">
        <v>1152</v>
      </c>
    </row>
    <row r="65" spans="1:19">
      <c r="A65" s="1">
        <v>64</v>
      </c>
      <c r="B65" s="1" t="s">
        <v>764</v>
      </c>
      <c r="C65" s="1" t="s">
        <v>97</v>
      </c>
      <c r="H65" s="1" t="s">
        <v>993</v>
      </c>
      <c r="I65" s="1" t="s">
        <v>994</v>
      </c>
      <c r="J65" s="1" t="s">
        <v>995</v>
      </c>
      <c r="K65" s="1" t="s">
        <v>905</v>
      </c>
      <c r="L65" s="1" t="s">
        <v>996</v>
      </c>
      <c r="Q65" s="1" t="s">
        <v>769</v>
      </c>
      <c r="R65" s="1" t="s">
        <v>770</v>
      </c>
      <c r="S65" s="1" t="s">
        <v>1152</v>
      </c>
    </row>
    <row r="66" spans="1:19">
      <c r="A66" s="1">
        <v>65</v>
      </c>
      <c r="B66" s="1" t="s">
        <v>764</v>
      </c>
      <c r="C66" s="1" t="s">
        <v>97</v>
      </c>
      <c r="H66" s="1" t="s">
        <v>997</v>
      </c>
      <c r="I66" s="1" t="s">
        <v>998</v>
      </c>
      <c r="J66" s="1" t="s">
        <v>999</v>
      </c>
      <c r="K66" s="1" t="s">
        <v>1000</v>
      </c>
      <c r="L66" s="1" t="s">
        <v>1001</v>
      </c>
      <c r="Q66" s="1" t="s">
        <v>769</v>
      </c>
      <c r="R66" s="1" t="s">
        <v>770</v>
      </c>
      <c r="S66" s="1" t="s">
        <v>1152</v>
      </c>
    </row>
    <row r="67" spans="1:19">
      <c r="A67" s="1">
        <v>66</v>
      </c>
      <c r="B67" s="1" t="s">
        <v>764</v>
      </c>
      <c r="C67" s="1" t="s">
        <v>97</v>
      </c>
      <c r="H67" s="1" t="s">
        <v>1002</v>
      </c>
      <c r="I67" s="1" t="s">
        <v>1003</v>
      </c>
      <c r="J67" s="1" t="s">
        <v>1004</v>
      </c>
      <c r="K67" s="1" t="s">
        <v>780</v>
      </c>
      <c r="L67" s="1" t="s">
        <v>1005</v>
      </c>
      <c r="Q67" s="1" t="s">
        <v>1006</v>
      </c>
      <c r="R67" s="1" t="s">
        <v>1007</v>
      </c>
      <c r="S67" s="1" t="s">
        <v>1152</v>
      </c>
    </row>
    <row r="68" spans="1:19">
      <c r="A68" s="1">
        <v>67</v>
      </c>
      <c r="B68" s="1" t="s">
        <v>764</v>
      </c>
      <c r="C68" s="1" t="s">
        <v>97</v>
      </c>
      <c r="H68" s="1" t="s">
        <v>1002</v>
      </c>
      <c r="I68" s="1" t="s">
        <v>1003</v>
      </c>
      <c r="J68" s="1" t="s">
        <v>1004</v>
      </c>
      <c r="K68" s="1" t="s">
        <v>780</v>
      </c>
      <c r="L68" s="1" t="s">
        <v>1005</v>
      </c>
      <c r="Q68" s="1" t="s">
        <v>812</v>
      </c>
      <c r="R68" s="1" t="s">
        <v>813</v>
      </c>
      <c r="S68" s="1" t="s">
        <v>1152</v>
      </c>
    </row>
    <row r="69" spans="1:19">
      <c r="A69" s="1">
        <v>68</v>
      </c>
      <c r="B69" s="1" t="s">
        <v>764</v>
      </c>
      <c r="C69" s="1" t="s">
        <v>97</v>
      </c>
      <c r="H69" s="1" t="s">
        <v>1008</v>
      </c>
      <c r="I69" s="1" t="s">
        <v>1009</v>
      </c>
      <c r="J69" s="1" t="s">
        <v>1010</v>
      </c>
      <c r="K69" s="1" t="s">
        <v>1011</v>
      </c>
      <c r="Q69" s="1" t="s">
        <v>769</v>
      </c>
      <c r="R69" s="1" t="s">
        <v>770</v>
      </c>
      <c r="S69" s="1" t="s">
        <v>1152</v>
      </c>
    </row>
    <row r="70" spans="1:19">
      <c r="A70" s="1">
        <v>69</v>
      </c>
      <c r="B70" s="1" t="s">
        <v>764</v>
      </c>
      <c r="C70" s="1" t="s">
        <v>97</v>
      </c>
      <c r="H70" s="1" t="s">
        <v>1012</v>
      </c>
      <c r="I70" s="1" t="s">
        <v>1013</v>
      </c>
      <c r="J70" s="1" t="s">
        <v>1014</v>
      </c>
      <c r="K70" s="1" t="s">
        <v>1015</v>
      </c>
      <c r="Q70" s="1" t="s">
        <v>782</v>
      </c>
      <c r="R70" s="1" t="s">
        <v>783</v>
      </c>
      <c r="S70" s="1" t="s">
        <v>1152</v>
      </c>
    </row>
    <row r="71" spans="1:19">
      <c r="A71" s="1">
        <v>70</v>
      </c>
      <c r="B71" s="1" t="s">
        <v>764</v>
      </c>
      <c r="C71" s="1" t="s">
        <v>97</v>
      </c>
      <c r="H71" s="1" t="s">
        <v>1016</v>
      </c>
      <c r="I71" s="1" t="s">
        <v>1017</v>
      </c>
      <c r="J71" s="1" t="s">
        <v>1018</v>
      </c>
      <c r="K71" s="1" t="s">
        <v>774</v>
      </c>
      <c r="Q71" s="1" t="s">
        <v>782</v>
      </c>
      <c r="R71" s="1" t="s">
        <v>783</v>
      </c>
      <c r="S71" s="1" t="s">
        <v>1152</v>
      </c>
    </row>
    <row r="72" spans="1:19">
      <c r="A72" s="1">
        <v>71</v>
      </c>
      <c r="B72" s="1" t="s">
        <v>764</v>
      </c>
      <c r="C72" s="1" t="s">
        <v>97</v>
      </c>
      <c r="H72" s="1" t="s">
        <v>1019</v>
      </c>
      <c r="I72" s="1" t="s">
        <v>1020</v>
      </c>
      <c r="J72" s="1" t="s">
        <v>1021</v>
      </c>
      <c r="K72" s="1" t="s">
        <v>883</v>
      </c>
      <c r="Q72" s="1" t="s">
        <v>782</v>
      </c>
      <c r="R72" s="1" t="s">
        <v>783</v>
      </c>
      <c r="S72" s="1" t="s">
        <v>1152</v>
      </c>
    </row>
    <row r="73" spans="1:19">
      <c r="A73" s="1">
        <v>72</v>
      </c>
      <c r="B73" s="1" t="s">
        <v>764</v>
      </c>
      <c r="C73" s="1" t="s">
        <v>97</v>
      </c>
      <c r="H73" s="1" t="s">
        <v>1022</v>
      </c>
      <c r="I73" s="1" t="s">
        <v>1023</v>
      </c>
      <c r="J73" s="1" t="s">
        <v>1024</v>
      </c>
      <c r="K73" s="1" t="s">
        <v>1025</v>
      </c>
      <c r="Q73" s="1" t="s">
        <v>782</v>
      </c>
      <c r="R73" s="1" t="s">
        <v>783</v>
      </c>
      <c r="S73" s="1" t="s">
        <v>1152</v>
      </c>
    </row>
    <row r="74" spans="1:19">
      <c r="A74" s="1">
        <v>73</v>
      </c>
      <c r="B74" s="1" t="s">
        <v>764</v>
      </c>
      <c r="C74" s="1" t="s">
        <v>97</v>
      </c>
      <c r="H74" s="1" t="s">
        <v>1026</v>
      </c>
      <c r="I74" s="1" t="s">
        <v>1027</v>
      </c>
      <c r="J74" s="1" t="s">
        <v>1028</v>
      </c>
      <c r="K74" s="1" t="s">
        <v>780</v>
      </c>
      <c r="Q74" s="1" t="s">
        <v>782</v>
      </c>
      <c r="R74" s="1" t="s">
        <v>783</v>
      </c>
      <c r="S74" s="1" t="s">
        <v>1152</v>
      </c>
    </row>
    <row r="75" spans="1:19">
      <c r="A75" s="1">
        <v>74</v>
      </c>
      <c r="B75" s="1" t="s">
        <v>764</v>
      </c>
      <c r="C75" s="1" t="s">
        <v>97</v>
      </c>
      <c r="H75" s="1" t="s">
        <v>1029</v>
      </c>
      <c r="I75" s="1" t="s">
        <v>1030</v>
      </c>
      <c r="J75" s="1" t="s">
        <v>1031</v>
      </c>
      <c r="K75" s="1" t="s">
        <v>1032</v>
      </c>
      <c r="Q75" s="1" t="s">
        <v>782</v>
      </c>
      <c r="R75" s="1" t="s">
        <v>783</v>
      </c>
      <c r="S75" s="1" t="s">
        <v>1152</v>
      </c>
    </row>
    <row r="76" spans="1:19">
      <c r="A76" s="1">
        <v>75</v>
      </c>
      <c r="B76" s="1" t="s">
        <v>764</v>
      </c>
      <c r="C76" s="1" t="s">
        <v>97</v>
      </c>
      <c r="H76" s="1" t="s">
        <v>1033</v>
      </c>
      <c r="I76" s="1" t="s">
        <v>1034</v>
      </c>
      <c r="J76" s="1" t="s">
        <v>1035</v>
      </c>
      <c r="K76" s="1" t="s">
        <v>823</v>
      </c>
      <c r="L76" s="1" t="s">
        <v>1036</v>
      </c>
      <c r="Q76" s="1" t="s">
        <v>782</v>
      </c>
      <c r="R76" s="1" t="s">
        <v>783</v>
      </c>
      <c r="S76" s="1" t="s">
        <v>1152</v>
      </c>
    </row>
    <row r="77" spans="1:19">
      <c r="A77" s="1">
        <v>76</v>
      </c>
      <c r="B77" s="1" t="s">
        <v>764</v>
      </c>
      <c r="C77" s="1" t="s">
        <v>97</v>
      </c>
      <c r="H77" s="1" t="s">
        <v>1202</v>
      </c>
      <c r="I77" s="1" t="s">
        <v>1203</v>
      </c>
      <c r="J77" s="1" t="s">
        <v>1204</v>
      </c>
      <c r="K77" s="1" t="s">
        <v>1205</v>
      </c>
      <c r="L77" s="1" t="s">
        <v>1206</v>
      </c>
      <c r="Q77" s="1" t="s">
        <v>769</v>
      </c>
      <c r="R77" s="1" t="s">
        <v>770</v>
      </c>
      <c r="S77" s="1" t="s">
        <v>1153</v>
      </c>
    </row>
    <row r="78" spans="1:19">
      <c r="A78" s="1">
        <v>77</v>
      </c>
      <c r="B78" s="1" t="s">
        <v>764</v>
      </c>
      <c r="C78" s="1" t="s">
        <v>97</v>
      </c>
      <c r="H78" s="1" t="s">
        <v>1159</v>
      </c>
      <c r="I78" s="1" t="s">
        <v>1160</v>
      </c>
      <c r="J78" s="1" t="s">
        <v>1161</v>
      </c>
      <c r="K78" s="1" t="s">
        <v>901</v>
      </c>
      <c r="Q78" s="1" t="s">
        <v>769</v>
      </c>
      <c r="R78" s="1" t="s">
        <v>770</v>
      </c>
      <c r="S78" s="1" t="s">
        <v>1152</v>
      </c>
    </row>
    <row r="79" spans="1:19">
      <c r="A79" s="1">
        <v>78</v>
      </c>
      <c r="B79" s="1" t="s">
        <v>764</v>
      </c>
      <c r="C79" s="1" t="s">
        <v>97</v>
      </c>
      <c r="H79" s="1" t="s">
        <v>1037</v>
      </c>
      <c r="I79" s="1" t="s">
        <v>1038</v>
      </c>
      <c r="J79" s="1" t="s">
        <v>1039</v>
      </c>
      <c r="K79" s="1" t="s">
        <v>1040</v>
      </c>
      <c r="Q79" s="1" t="s">
        <v>782</v>
      </c>
      <c r="R79" s="1" t="s">
        <v>783</v>
      </c>
      <c r="S79" s="1" t="s">
        <v>1152</v>
      </c>
    </row>
    <row r="80" spans="1:19">
      <c r="A80" s="1">
        <v>79</v>
      </c>
      <c r="B80" s="1" t="s">
        <v>764</v>
      </c>
      <c r="C80" s="1" t="s">
        <v>97</v>
      </c>
      <c r="H80" s="1" t="s">
        <v>1162</v>
      </c>
      <c r="I80" s="1" t="s">
        <v>1163</v>
      </c>
      <c r="J80" s="1" t="s">
        <v>1164</v>
      </c>
      <c r="K80" s="1" t="s">
        <v>850</v>
      </c>
      <c r="Q80" s="1" t="s">
        <v>782</v>
      </c>
      <c r="R80" s="1" t="s">
        <v>783</v>
      </c>
      <c r="S80" s="1" t="s">
        <v>1152</v>
      </c>
    </row>
    <row r="81" spans="1:19">
      <c r="A81" s="1">
        <v>80</v>
      </c>
      <c r="B81" s="1" t="s">
        <v>764</v>
      </c>
      <c r="C81" s="1" t="s">
        <v>97</v>
      </c>
      <c r="H81" s="1" t="s">
        <v>1041</v>
      </c>
      <c r="I81" s="1" t="s">
        <v>1042</v>
      </c>
      <c r="J81" s="1" t="s">
        <v>1043</v>
      </c>
      <c r="K81" s="1" t="s">
        <v>1044</v>
      </c>
      <c r="Q81" s="1" t="s">
        <v>769</v>
      </c>
      <c r="R81" s="1" t="s">
        <v>770</v>
      </c>
      <c r="S81" s="1" t="s">
        <v>1152</v>
      </c>
    </row>
    <row r="82" spans="1:19">
      <c r="A82" s="1">
        <v>81</v>
      </c>
      <c r="B82" s="1" t="s">
        <v>764</v>
      </c>
      <c r="C82" s="1" t="s">
        <v>97</v>
      </c>
      <c r="H82" s="1" t="s">
        <v>1045</v>
      </c>
      <c r="I82" s="1" t="s">
        <v>1046</v>
      </c>
      <c r="J82" s="1" t="s">
        <v>1047</v>
      </c>
      <c r="K82" s="1" t="s">
        <v>1048</v>
      </c>
      <c r="Q82" s="1" t="s">
        <v>769</v>
      </c>
      <c r="R82" s="1" t="s">
        <v>770</v>
      </c>
      <c r="S82" s="1" t="s">
        <v>1152</v>
      </c>
    </row>
    <row r="83" spans="1:19">
      <c r="A83" s="1">
        <v>82</v>
      </c>
      <c r="B83" s="1" t="s">
        <v>764</v>
      </c>
      <c r="C83" s="1" t="s">
        <v>97</v>
      </c>
      <c r="H83" s="1" t="s">
        <v>1049</v>
      </c>
      <c r="I83" s="1" t="s">
        <v>1050</v>
      </c>
      <c r="J83" s="1" t="s">
        <v>1051</v>
      </c>
      <c r="K83" s="1" t="s">
        <v>1052</v>
      </c>
      <c r="Q83" s="1" t="s">
        <v>782</v>
      </c>
      <c r="R83" s="1" t="s">
        <v>783</v>
      </c>
      <c r="S83" s="1" t="s">
        <v>1152</v>
      </c>
    </row>
    <row r="84" spans="1:19">
      <c r="A84" s="1">
        <v>83</v>
      </c>
      <c r="B84" s="1" t="s">
        <v>764</v>
      </c>
      <c r="C84" s="1" t="s">
        <v>97</v>
      </c>
      <c r="H84" s="1" t="s">
        <v>1053</v>
      </c>
      <c r="I84" s="1" t="s">
        <v>1054</v>
      </c>
      <c r="J84" s="1" t="s">
        <v>1055</v>
      </c>
      <c r="K84" s="1" t="s">
        <v>883</v>
      </c>
      <c r="Q84" s="1" t="s">
        <v>812</v>
      </c>
      <c r="R84" s="1" t="s">
        <v>813</v>
      </c>
      <c r="S84" s="1" t="s">
        <v>1152</v>
      </c>
    </row>
    <row r="85" spans="1:19">
      <c r="A85" s="1">
        <v>84</v>
      </c>
      <c r="B85" s="1" t="s">
        <v>764</v>
      </c>
      <c r="C85" s="1" t="s">
        <v>97</v>
      </c>
      <c r="H85" s="1" t="s">
        <v>1056</v>
      </c>
      <c r="I85" s="1" t="s">
        <v>1057</v>
      </c>
      <c r="J85" s="1" t="s">
        <v>1058</v>
      </c>
      <c r="K85" s="1" t="s">
        <v>774</v>
      </c>
      <c r="Q85" s="1" t="s">
        <v>1059</v>
      </c>
      <c r="R85" s="1" t="s">
        <v>1060</v>
      </c>
      <c r="S85" s="1" t="s">
        <v>1152</v>
      </c>
    </row>
    <row r="86" spans="1:19">
      <c r="A86" s="1">
        <v>85</v>
      </c>
      <c r="B86" s="1" t="s">
        <v>764</v>
      </c>
      <c r="C86" s="1" t="s">
        <v>97</v>
      </c>
      <c r="H86" s="1" t="s">
        <v>1056</v>
      </c>
      <c r="I86" s="1" t="s">
        <v>1057</v>
      </c>
      <c r="J86" s="1" t="s">
        <v>1058</v>
      </c>
      <c r="K86" s="1" t="s">
        <v>774</v>
      </c>
      <c r="Q86" s="1" t="s">
        <v>812</v>
      </c>
      <c r="R86" s="1" t="s">
        <v>813</v>
      </c>
      <c r="S86" s="1" t="s">
        <v>1152</v>
      </c>
    </row>
    <row r="87" spans="1:19">
      <c r="A87" s="1">
        <v>86</v>
      </c>
      <c r="B87" s="1" t="s">
        <v>764</v>
      </c>
      <c r="C87" s="1" t="s">
        <v>97</v>
      </c>
      <c r="H87" s="1" t="s">
        <v>1061</v>
      </c>
      <c r="I87" s="1" t="s">
        <v>1057</v>
      </c>
      <c r="J87" s="1" t="s">
        <v>1058</v>
      </c>
      <c r="K87" s="1" t="s">
        <v>1062</v>
      </c>
      <c r="Q87" s="1" t="s">
        <v>812</v>
      </c>
      <c r="R87" s="1" t="s">
        <v>813</v>
      </c>
      <c r="S87" s="1" t="s">
        <v>1152</v>
      </c>
    </row>
    <row r="88" spans="1:19">
      <c r="A88" s="1">
        <v>87</v>
      </c>
      <c r="B88" s="1" t="s">
        <v>764</v>
      </c>
      <c r="C88" s="1" t="s">
        <v>97</v>
      </c>
      <c r="H88" s="1" t="s">
        <v>1063</v>
      </c>
      <c r="I88" s="1" t="s">
        <v>1064</v>
      </c>
      <c r="J88" s="1" t="s">
        <v>1065</v>
      </c>
      <c r="K88" s="1" t="s">
        <v>774</v>
      </c>
      <c r="Q88" s="1" t="s">
        <v>798</v>
      </c>
      <c r="R88" s="1" t="s">
        <v>799</v>
      </c>
      <c r="S88" s="1" t="s">
        <v>1152</v>
      </c>
    </row>
    <row r="89" spans="1:19">
      <c r="A89" s="1">
        <v>88</v>
      </c>
      <c r="B89" s="1" t="s">
        <v>764</v>
      </c>
      <c r="C89" s="1" t="s">
        <v>97</v>
      </c>
      <c r="H89" s="1" t="s">
        <v>1066</v>
      </c>
      <c r="I89" s="1" t="s">
        <v>1067</v>
      </c>
      <c r="J89" s="1" t="s">
        <v>1068</v>
      </c>
      <c r="K89" s="1" t="s">
        <v>971</v>
      </c>
      <c r="Q89" s="1" t="s">
        <v>782</v>
      </c>
      <c r="R89" s="1" t="s">
        <v>783</v>
      </c>
      <c r="S89" s="1" t="s">
        <v>1152</v>
      </c>
    </row>
    <row r="90" spans="1:19">
      <c r="A90" s="1">
        <v>89</v>
      </c>
      <c r="B90" s="1" t="s">
        <v>764</v>
      </c>
      <c r="C90" s="1" t="s">
        <v>97</v>
      </c>
      <c r="H90" s="1" t="s">
        <v>1069</v>
      </c>
      <c r="I90" s="1" t="s">
        <v>1070</v>
      </c>
      <c r="J90" s="1" t="s">
        <v>1071</v>
      </c>
      <c r="K90" s="1" t="s">
        <v>1072</v>
      </c>
      <c r="Q90" s="1" t="s">
        <v>782</v>
      </c>
      <c r="R90" s="1" t="s">
        <v>783</v>
      </c>
      <c r="S90" s="1" t="s">
        <v>1152</v>
      </c>
    </row>
    <row r="91" spans="1:19">
      <c r="A91" s="1">
        <v>90</v>
      </c>
      <c r="B91" s="1" t="s">
        <v>764</v>
      </c>
      <c r="C91" s="1" t="s">
        <v>97</v>
      </c>
      <c r="H91" s="1" t="s">
        <v>1073</v>
      </c>
      <c r="I91" s="1" t="s">
        <v>1074</v>
      </c>
      <c r="J91" s="1" t="s">
        <v>1075</v>
      </c>
      <c r="K91" s="1" t="s">
        <v>780</v>
      </c>
      <c r="Q91" s="1" t="s">
        <v>782</v>
      </c>
      <c r="R91" s="1" t="s">
        <v>783</v>
      </c>
      <c r="S91" s="1" t="s">
        <v>1152</v>
      </c>
    </row>
    <row r="92" spans="1:19">
      <c r="A92" s="1">
        <v>91</v>
      </c>
      <c r="B92" s="1" t="s">
        <v>764</v>
      </c>
      <c r="C92" s="1" t="s">
        <v>97</v>
      </c>
      <c r="H92" s="1" t="s">
        <v>1076</v>
      </c>
      <c r="I92" s="1" t="s">
        <v>1077</v>
      </c>
      <c r="J92" s="1" t="s">
        <v>1078</v>
      </c>
      <c r="K92" s="1" t="s">
        <v>901</v>
      </c>
      <c r="Q92" s="1" t="s">
        <v>769</v>
      </c>
      <c r="R92" s="1" t="s">
        <v>770</v>
      </c>
      <c r="S92" s="1" t="s">
        <v>1152</v>
      </c>
    </row>
    <row r="93" spans="1:19">
      <c r="A93" s="1">
        <v>92</v>
      </c>
      <c r="B93" s="1" t="s">
        <v>764</v>
      </c>
      <c r="C93" s="1" t="s">
        <v>97</v>
      </c>
      <c r="H93" s="1" t="s">
        <v>1079</v>
      </c>
      <c r="I93" s="1" t="s">
        <v>1080</v>
      </c>
      <c r="J93" s="1" t="s">
        <v>1081</v>
      </c>
      <c r="K93" s="1" t="s">
        <v>1082</v>
      </c>
      <c r="Q93" s="1" t="s">
        <v>782</v>
      </c>
      <c r="R93" s="1" t="s">
        <v>783</v>
      </c>
      <c r="S93" s="1" t="s">
        <v>1152</v>
      </c>
    </row>
    <row r="94" spans="1:19">
      <c r="A94" s="1">
        <v>93</v>
      </c>
      <c r="B94" s="1" t="s">
        <v>764</v>
      </c>
      <c r="C94" s="1" t="s">
        <v>97</v>
      </c>
      <c r="H94" s="1" t="s">
        <v>1083</v>
      </c>
      <c r="I94" s="1" t="s">
        <v>1084</v>
      </c>
      <c r="J94" s="1" t="s">
        <v>1085</v>
      </c>
      <c r="K94" s="1" t="s">
        <v>1032</v>
      </c>
      <c r="Q94" s="1" t="s">
        <v>782</v>
      </c>
      <c r="R94" s="1" t="s">
        <v>783</v>
      </c>
      <c r="S94" s="1" t="s">
        <v>1152</v>
      </c>
    </row>
    <row r="95" spans="1:19">
      <c r="A95" s="1">
        <v>94</v>
      </c>
      <c r="B95" s="1" t="s">
        <v>764</v>
      </c>
      <c r="C95" s="1" t="s">
        <v>97</v>
      </c>
      <c r="H95" s="1" t="s">
        <v>1086</v>
      </c>
      <c r="I95" s="1" t="s">
        <v>1087</v>
      </c>
      <c r="J95" s="1" t="s">
        <v>1071</v>
      </c>
      <c r="K95" s="1" t="s">
        <v>1088</v>
      </c>
      <c r="L95" s="1" t="s">
        <v>1089</v>
      </c>
      <c r="Q95" s="1" t="s">
        <v>782</v>
      </c>
      <c r="R95" s="1" t="s">
        <v>783</v>
      </c>
      <c r="S95" s="1" t="s">
        <v>1152</v>
      </c>
    </row>
    <row r="96" spans="1:19">
      <c r="A96" s="1">
        <v>95</v>
      </c>
      <c r="B96" s="1" t="s">
        <v>764</v>
      </c>
      <c r="C96" s="1" t="s">
        <v>97</v>
      </c>
      <c r="H96" s="1" t="s">
        <v>1090</v>
      </c>
      <c r="I96" s="1" t="s">
        <v>1091</v>
      </c>
      <c r="J96" s="1" t="s">
        <v>1092</v>
      </c>
      <c r="K96" s="1" t="s">
        <v>1093</v>
      </c>
      <c r="Q96" s="1" t="s">
        <v>782</v>
      </c>
      <c r="R96" s="1" t="s">
        <v>783</v>
      </c>
      <c r="S96" s="1" t="s">
        <v>1152</v>
      </c>
    </row>
    <row r="97" spans="1:19">
      <c r="A97" s="1">
        <v>96</v>
      </c>
      <c r="B97" s="1" t="s">
        <v>764</v>
      </c>
      <c r="C97" s="1" t="s">
        <v>97</v>
      </c>
      <c r="H97" s="1" t="s">
        <v>1094</v>
      </c>
      <c r="I97" s="1" t="s">
        <v>1095</v>
      </c>
      <c r="J97" s="1" t="s">
        <v>1096</v>
      </c>
      <c r="K97" s="1" t="s">
        <v>1097</v>
      </c>
      <c r="Q97" s="1" t="s">
        <v>782</v>
      </c>
      <c r="R97" s="1" t="s">
        <v>783</v>
      </c>
      <c r="S97" s="1" t="s">
        <v>1152</v>
      </c>
    </row>
    <row r="98" spans="1:19">
      <c r="A98" s="1">
        <v>97</v>
      </c>
      <c r="B98" s="1" t="s">
        <v>764</v>
      </c>
      <c r="C98" s="1" t="s">
        <v>97</v>
      </c>
      <c r="H98" s="1" t="s">
        <v>1098</v>
      </c>
      <c r="I98" s="1" t="s">
        <v>1099</v>
      </c>
      <c r="J98" s="1" t="s">
        <v>1100</v>
      </c>
      <c r="K98" s="1" t="s">
        <v>1101</v>
      </c>
      <c r="Q98" s="1" t="s">
        <v>782</v>
      </c>
      <c r="R98" s="1" t="s">
        <v>783</v>
      </c>
      <c r="S98" s="1" t="s">
        <v>1152</v>
      </c>
    </row>
    <row r="99" spans="1:19">
      <c r="A99" s="1">
        <v>98</v>
      </c>
      <c r="B99" s="1" t="s">
        <v>764</v>
      </c>
      <c r="C99" s="1" t="s">
        <v>97</v>
      </c>
      <c r="H99" s="1" t="s">
        <v>1102</v>
      </c>
      <c r="I99" s="1" t="s">
        <v>1103</v>
      </c>
      <c r="J99" s="1" t="s">
        <v>1104</v>
      </c>
      <c r="K99" s="1" t="s">
        <v>1105</v>
      </c>
      <c r="L99" s="1" t="s">
        <v>1106</v>
      </c>
      <c r="Q99" s="1" t="s">
        <v>775</v>
      </c>
      <c r="R99" s="1" t="s">
        <v>776</v>
      </c>
      <c r="S99" s="1" t="s">
        <v>1152</v>
      </c>
    </row>
    <row r="100" spans="1:19">
      <c r="A100" s="1">
        <v>99</v>
      </c>
      <c r="B100" s="1" t="s">
        <v>764</v>
      </c>
      <c r="C100" s="1" t="s">
        <v>97</v>
      </c>
      <c r="H100" s="1" t="s">
        <v>1110</v>
      </c>
      <c r="I100" s="1" t="s">
        <v>1111</v>
      </c>
      <c r="J100" s="1" t="s">
        <v>1112</v>
      </c>
      <c r="K100" s="1" t="s">
        <v>1113</v>
      </c>
      <c r="Q100" s="1" t="s">
        <v>782</v>
      </c>
      <c r="R100" s="1" t="s">
        <v>783</v>
      </c>
      <c r="S100" s="1" t="s">
        <v>1152</v>
      </c>
    </row>
  </sheetData>
  <sheetProtection formatColumns="0" formatRows="0"/>
  <phoneticPr fontId="4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FIL">
    <tabColor indexed="47"/>
  </sheetPr>
  <dimension ref="A1:E1"/>
  <sheetViews>
    <sheetView showGridLines="0" workbookViewId="0">
      <selection activeCell="J14" sqref="J14"/>
    </sheetView>
  </sheetViews>
  <sheetFormatPr defaultColWidth="9.140625" defaultRowHeight="11.25"/>
  <cols>
    <col min="1" max="16384" width="9.140625" style="1"/>
  </cols>
  <sheetData>
    <row r="1" spans="1:5">
      <c r="A1" s="1" t="s">
        <v>15</v>
      </c>
      <c r="B1" s="1" t="s">
        <v>16</v>
      </c>
      <c r="C1" s="1" t="s">
        <v>17</v>
      </c>
      <c r="D1" s="1" t="s">
        <v>15</v>
      </c>
      <c r="E1" s="1" t="s">
        <v>18</v>
      </c>
    </row>
  </sheetData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 enableFormatConditionsCalculation="0">
    <tabColor indexed="47"/>
  </sheetPr>
  <dimension ref="A1:F101"/>
  <sheetViews>
    <sheetView showGridLines="0" workbookViewId="0">
      <selection activeCell="Q25" sqref="Q25"/>
    </sheetView>
  </sheetViews>
  <sheetFormatPr defaultColWidth="9.140625" defaultRowHeight="11.25"/>
  <cols>
    <col min="1" max="2" width="36.7109375" style="1" customWidth="1"/>
    <col min="3" max="3" width="12.7109375" style="1" customWidth="1"/>
    <col min="4" max="4" width="50.7109375" style="1" customWidth="1"/>
    <col min="5" max="5" width="36.7109375" style="1" customWidth="1"/>
    <col min="6" max="6" width="12.7109375" style="1" customWidth="1"/>
    <col min="7" max="16384" width="9.140625" style="1"/>
  </cols>
  <sheetData>
    <row r="1" spans="1:6">
      <c r="A1" s="1" t="s">
        <v>15</v>
      </c>
      <c r="B1" s="1" t="s">
        <v>16</v>
      </c>
      <c r="C1" s="1" t="s">
        <v>17</v>
      </c>
      <c r="D1" s="1" t="s">
        <v>754</v>
      </c>
      <c r="E1" s="1" t="s">
        <v>15</v>
      </c>
      <c r="F1" s="1" t="s">
        <v>18</v>
      </c>
    </row>
    <row r="2" spans="1:6">
      <c r="A2" s="1" t="s">
        <v>534</v>
      </c>
      <c r="B2" s="1" t="s">
        <v>536</v>
      </c>
      <c r="C2" s="1" t="s">
        <v>537</v>
      </c>
      <c r="D2" s="1" t="s">
        <v>538</v>
      </c>
      <c r="E2" s="1" t="s">
        <v>534</v>
      </c>
      <c r="F2" s="1" t="s">
        <v>734</v>
      </c>
    </row>
    <row r="3" spans="1:6">
      <c r="A3" s="1" t="s">
        <v>534</v>
      </c>
      <c r="B3" s="1" t="s">
        <v>534</v>
      </c>
      <c r="C3" s="1" t="s">
        <v>535</v>
      </c>
      <c r="D3" s="1" t="s">
        <v>539</v>
      </c>
      <c r="E3" s="1" t="s">
        <v>544</v>
      </c>
      <c r="F3" s="1" t="s">
        <v>735</v>
      </c>
    </row>
    <row r="4" spans="1:6">
      <c r="A4" s="1" t="s">
        <v>534</v>
      </c>
      <c r="B4" s="1" t="s">
        <v>540</v>
      </c>
      <c r="C4" s="1" t="s">
        <v>541</v>
      </c>
      <c r="D4" s="1" t="s">
        <v>538</v>
      </c>
      <c r="E4" s="1" t="s">
        <v>556</v>
      </c>
      <c r="F4" s="1" t="s">
        <v>736</v>
      </c>
    </row>
    <row r="5" spans="1:6">
      <c r="A5" s="1" t="s">
        <v>534</v>
      </c>
      <c r="B5" s="1" t="s">
        <v>542</v>
      </c>
      <c r="C5" s="1" t="s">
        <v>543</v>
      </c>
      <c r="D5" s="1" t="s">
        <v>538</v>
      </c>
      <c r="E5" s="1" t="s">
        <v>564</v>
      </c>
      <c r="F5" s="1" t="s">
        <v>737</v>
      </c>
    </row>
    <row r="6" spans="1:6">
      <c r="A6" s="1" t="s">
        <v>544</v>
      </c>
      <c r="B6" s="1" t="s">
        <v>546</v>
      </c>
      <c r="C6" s="1" t="s">
        <v>547</v>
      </c>
      <c r="D6" s="1" t="s">
        <v>538</v>
      </c>
      <c r="E6" s="1" t="s">
        <v>577</v>
      </c>
      <c r="F6" s="1" t="s">
        <v>738</v>
      </c>
    </row>
    <row r="7" spans="1:6">
      <c r="A7" s="1" t="s">
        <v>544</v>
      </c>
      <c r="B7" s="1" t="s">
        <v>544</v>
      </c>
      <c r="C7" s="1" t="s">
        <v>545</v>
      </c>
      <c r="D7" s="1" t="s">
        <v>539</v>
      </c>
      <c r="E7" s="1" t="s">
        <v>587</v>
      </c>
      <c r="F7" s="1" t="s">
        <v>739</v>
      </c>
    </row>
    <row r="8" spans="1:6">
      <c r="A8" s="1" t="s">
        <v>544</v>
      </c>
      <c r="B8" s="1" t="s">
        <v>548</v>
      </c>
      <c r="C8" s="1" t="s">
        <v>549</v>
      </c>
      <c r="D8" s="1" t="s">
        <v>538</v>
      </c>
      <c r="E8" s="1" t="s">
        <v>597</v>
      </c>
      <c r="F8" s="1" t="s">
        <v>740</v>
      </c>
    </row>
    <row r="9" spans="1:6">
      <c r="A9" s="1" t="s">
        <v>544</v>
      </c>
      <c r="B9" s="1" t="s">
        <v>550</v>
      </c>
      <c r="C9" s="1" t="s">
        <v>551</v>
      </c>
      <c r="D9" s="1" t="s">
        <v>538</v>
      </c>
      <c r="E9" s="1" t="s">
        <v>605</v>
      </c>
      <c r="F9" s="1" t="s">
        <v>741</v>
      </c>
    </row>
    <row r="10" spans="1:6">
      <c r="A10" s="1" t="s">
        <v>544</v>
      </c>
      <c r="B10" s="1" t="s">
        <v>552</v>
      </c>
      <c r="C10" s="1" t="s">
        <v>553</v>
      </c>
      <c r="D10" s="1" t="s">
        <v>538</v>
      </c>
      <c r="E10" s="1" t="s">
        <v>615</v>
      </c>
      <c r="F10" s="1" t="s">
        <v>742</v>
      </c>
    </row>
    <row r="11" spans="1:6">
      <c r="A11" s="1" t="s">
        <v>544</v>
      </c>
      <c r="B11" s="1" t="s">
        <v>554</v>
      </c>
      <c r="C11" s="1" t="s">
        <v>555</v>
      </c>
      <c r="D11" s="1" t="s">
        <v>538</v>
      </c>
      <c r="E11" s="1" t="s">
        <v>623</v>
      </c>
      <c r="F11" s="1" t="s">
        <v>743</v>
      </c>
    </row>
    <row r="12" spans="1:6">
      <c r="A12" s="1" t="s">
        <v>556</v>
      </c>
      <c r="B12" s="1" t="s">
        <v>556</v>
      </c>
      <c r="C12" s="1" t="s">
        <v>557</v>
      </c>
      <c r="D12" s="1" t="s">
        <v>539</v>
      </c>
      <c r="E12" s="1" t="s">
        <v>632</v>
      </c>
      <c r="F12" s="1" t="s">
        <v>744</v>
      </c>
    </row>
    <row r="13" spans="1:6">
      <c r="A13" s="1" t="s">
        <v>556</v>
      </c>
      <c r="B13" s="1" t="s">
        <v>558</v>
      </c>
      <c r="C13" s="1" t="s">
        <v>559</v>
      </c>
      <c r="D13" s="1" t="s">
        <v>538</v>
      </c>
      <c r="E13" s="1" t="s">
        <v>640</v>
      </c>
      <c r="F13" s="1" t="s">
        <v>745</v>
      </c>
    </row>
    <row r="14" spans="1:6">
      <c r="A14" s="1" t="s">
        <v>556</v>
      </c>
      <c r="B14" s="1" t="s">
        <v>560</v>
      </c>
      <c r="C14" s="1" t="s">
        <v>561</v>
      </c>
      <c r="D14" s="1" t="s">
        <v>538</v>
      </c>
      <c r="E14" s="1" t="s">
        <v>650</v>
      </c>
      <c r="F14" s="1" t="s">
        <v>746</v>
      </c>
    </row>
    <row r="15" spans="1:6">
      <c r="A15" s="1" t="s">
        <v>556</v>
      </c>
      <c r="B15" s="1" t="s">
        <v>562</v>
      </c>
      <c r="C15" s="1" t="s">
        <v>563</v>
      </c>
      <c r="D15" s="1" t="s">
        <v>538</v>
      </c>
      <c r="E15" s="1" t="s">
        <v>662</v>
      </c>
      <c r="F15" s="1" t="s">
        <v>747</v>
      </c>
    </row>
    <row r="16" spans="1:6">
      <c r="A16" s="1" t="s">
        <v>564</v>
      </c>
      <c r="B16" s="1" t="s">
        <v>566</v>
      </c>
      <c r="C16" s="1" t="s">
        <v>567</v>
      </c>
      <c r="D16" s="1" t="s">
        <v>538</v>
      </c>
      <c r="E16" s="1" t="s">
        <v>684</v>
      </c>
      <c r="F16" s="1" t="s">
        <v>748</v>
      </c>
    </row>
    <row r="17" spans="1:6">
      <c r="A17" s="1" t="s">
        <v>564</v>
      </c>
      <c r="B17" s="1" t="s">
        <v>564</v>
      </c>
      <c r="C17" s="1" t="s">
        <v>565</v>
      </c>
      <c r="D17" s="1" t="s">
        <v>539</v>
      </c>
      <c r="E17" s="1" t="s">
        <v>696</v>
      </c>
      <c r="F17" s="1" t="s">
        <v>749</v>
      </c>
    </row>
    <row r="18" spans="1:6">
      <c r="A18" s="1" t="s">
        <v>564</v>
      </c>
      <c r="B18" s="1" t="s">
        <v>568</v>
      </c>
      <c r="C18" s="1" t="s">
        <v>569</v>
      </c>
      <c r="D18" s="1" t="s">
        <v>570</v>
      </c>
      <c r="E18" s="1" t="s">
        <v>710</v>
      </c>
      <c r="F18" s="1" t="s">
        <v>750</v>
      </c>
    </row>
    <row r="19" spans="1:6">
      <c r="A19" s="1" t="s">
        <v>564</v>
      </c>
      <c r="B19" s="1" t="s">
        <v>571</v>
      </c>
      <c r="C19" s="1" t="s">
        <v>572</v>
      </c>
      <c r="D19" s="1" t="s">
        <v>538</v>
      </c>
      <c r="E19" s="1" t="s">
        <v>727</v>
      </c>
      <c r="F19" s="1" t="s">
        <v>751</v>
      </c>
    </row>
    <row r="20" spans="1:6">
      <c r="A20" s="1" t="s">
        <v>564</v>
      </c>
      <c r="B20" s="1" t="s">
        <v>573</v>
      </c>
      <c r="C20" s="1" t="s">
        <v>574</v>
      </c>
      <c r="D20" s="1" t="s">
        <v>538</v>
      </c>
      <c r="E20" s="1" t="s">
        <v>730</v>
      </c>
      <c r="F20" s="1" t="s">
        <v>752</v>
      </c>
    </row>
    <row r="21" spans="1:6">
      <c r="A21" s="1" t="s">
        <v>564</v>
      </c>
      <c r="B21" s="1" t="s">
        <v>575</v>
      </c>
      <c r="C21" s="1" t="s">
        <v>576</v>
      </c>
      <c r="D21" s="1" t="s">
        <v>538</v>
      </c>
      <c r="E21" s="1" t="s">
        <v>732</v>
      </c>
      <c r="F21" s="1" t="s">
        <v>753</v>
      </c>
    </row>
    <row r="22" spans="1:6">
      <c r="A22" s="1" t="s">
        <v>577</v>
      </c>
      <c r="B22" s="1" t="s">
        <v>579</v>
      </c>
      <c r="C22" s="1" t="s">
        <v>580</v>
      </c>
      <c r="D22" s="1" t="s">
        <v>570</v>
      </c>
    </row>
    <row r="23" spans="1:6">
      <c r="A23" s="1" t="s">
        <v>577</v>
      </c>
      <c r="B23" s="1" t="s">
        <v>577</v>
      </c>
      <c r="C23" s="1" t="s">
        <v>578</v>
      </c>
      <c r="D23" s="1" t="s">
        <v>539</v>
      </c>
    </row>
    <row r="24" spans="1:6">
      <c r="A24" s="1" t="s">
        <v>577</v>
      </c>
      <c r="B24" s="1" t="s">
        <v>581</v>
      </c>
      <c r="C24" s="1" t="s">
        <v>582</v>
      </c>
      <c r="D24" s="1" t="s">
        <v>538</v>
      </c>
    </row>
    <row r="25" spans="1:6">
      <c r="A25" s="1" t="s">
        <v>577</v>
      </c>
      <c r="B25" s="1" t="s">
        <v>583</v>
      </c>
      <c r="C25" s="1" t="s">
        <v>584</v>
      </c>
      <c r="D25" s="1" t="s">
        <v>538</v>
      </c>
    </row>
    <row r="26" spans="1:6">
      <c r="A26" s="1" t="s">
        <v>577</v>
      </c>
      <c r="B26" s="1" t="s">
        <v>585</v>
      </c>
      <c r="C26" s="1" t="s">
        <v>586</v>
      </c>
      <c r="D26" s="1" t="s">
        <v>538</v>
      </c>
    </row>
    <row r="27" spans="1:6">
      <c r="A27" s="1" t="s">
        <v>587</v>
      </c>
      <c r="B27" s="1" t="s">
        <v>589</v>
      </c>
      <c r="C27" s="1" t="s">
        <v>590</v>
      </c>
      <c r="D27" s="1" t="s">
        <v>538</v>
      </c>
    </row>
    <row r="28" spans="1:6">
      <c r="A28" s="1" t="s">
        <v>587</v>
      </c>
      <c r="B28" s="1" t="s">
        <v>591</v>
      </c>
      <c r="C28" s="1" t="s">
        <v>592</v>
      </c>
      <c r="D28" s="1" t="s">
        <v>570</v>
      </c>
    </row>
    <row r="29" spans="1:6">
      <c r="A29" s="1" t="s">
        <v>587</v>
      </c>
      <c r="B29" s="1" t="s">
        <v>593</v>
      </c>
      <c r="C29" s="1" t="s">
        <v>594</v>
      </c>
      <c r="D29" s="1" t="s">
        <v>538</v>
      </c>
    </row>
    <row r="30" spans="1:6">
      <c r="A30" s="1" t="s">
        <v>587</v>
      </c>
      <c r="B30" s="1" t="s">
        <v>587</v>
      </c>
      <c r="C30" s="1" t="s">
        <v>588</v>
      </c>
      <c r="D30" s="1" t="s">
        <v>539</v>
      </c>
    </row>
    <row r="31" spans="1:6">
      <c r="A31" s="1" t="s">
        <v>587</v>
      </c>
      <c r="B31" s="1" t="s">
        <v>595</v>
      </c>
      <c r="C31" s="1" t="s">
        <v>596</v>
      </c>
      <c r="D31" s="1" t="s">
        <v>538</v>
      </c>
    </row>
    <row r="32" spans="1:6">
      <c r="A32" s="1" t="s">
        <v>597</v>
      </c>
      <c r="B32" s="1" t="s">
        <v>599</v>
      </c>
      <c r="C32" s="1" t="s">
        <v>600</v>
      </c>
      <c r="D32" s="1" t="s">
        <v>570</v>
      </c>
    </row>
    <row r="33" spans="1:4">
      <c r="A33" s="1" t="s">
        <v>597</v>
      </c>
      <c r="B33" s="1" t="s">
        <v>597</v>
      </c>
      <c r="C33" s="1" t="s">
        <v>598</v>
      </c>
      <c r="D33" s="1" t="s">
        <v>539</v>
      </c>
    </row>
    <row r="34" spans="1:4">
      <c r="A34" s="1" t="s">
        <v>597</v>
      </c>
      <c r="B34" s="1" t="s">
        <v>601</v>
      </c>
      <c r="C34" s="1" t="s">
        <v>602</v>
      </c>
      <c r="D34" s="1" t="s">
        <v>538</v>
      </c>
    </row>
    <row r="35" spans="1:4">
      <c r="A35" s="1" t="s">
        <v>597</v>
      </c>
      <c r="B35" s="1" t="s">
        <v>603</v>
      </c>
      <c r="C35" s="1" t="s">
        <v>604</v>
      </c>
      <c r="D35" s="1" t="s">
        <v>538</v>
      </c>
    </row>
    <row r="36" spans="1:4">
      <c r="A36" s="1" t="s">
        <v>605</v>
      </c>
      <c r="B36" s="1" t="s">
        <v>607</v>
      </c>
      <c r="C36" s="1" t="s">
        <v>608</v>
      </c>
      <c r="D36" s="1" t="s">
        <v>538</v>
      </c>
    </row>
    <row r="37" spans="1:4">
      <c r="A37" s="1" t="s">
        <v>605</v>
      </c>
      <c r="B37" s="1" t="s">
        <v>609</v>
      </c>
      <c r="C37" s="1" t="s">
        <v>610</v>
      </c>
      <c r="D37" s="1" t="s">
        <v>538</v>
      </c>
    </row>
    <row r="38" spans="1:4">
      <c r="A38" s="1" t="s">
        <v>605</v>
      </c>
      <c r="B38" s="1" t="s">
        <v>605</v>
      </c>
      <c r="C38" s="1" t="s">
        <v>606</v>
      </c>
      <c r="D38" s="1" t="s">
        <v>539</v>
      </c>
    </row>
    <row r="39" spans="1:4">
      <c r="A39" s="1" t="s">
        <v>605</v>
      </c>
      <c r="B39" s="1" t="s">
        <v>611</v>
      </c>
      <c r="C39" s="1" t="s">
        <v>612</v>
      </c>
      <c r="D39" s="1" t="s">
        <v>538</v>
      </c>
    </row>
    <row r="40" spans="1:4">
      <c r="A40" s="1" t="s">
        <v>605</v>
      </c>
      <c r="B40" s="1" t="s">
        <v>613</v>
      </c>
      <c r="C40" s="1" t="s">
        <v>614</v>
      </c>
      <c r="D40" s="1" t="s">
        <v>538</v>
      </c>
    </row>
    <row r="41" spans="1:4">
      <c r="A41" s="1" t="s">
        <v>615</v>
      </c>
      <c r="B41" s="1" t="s">
        <v>617</v>
      </c>
      <c r="C41" s="1" t="s">
        <v>618</v>
      </c>
      <c r="D41" s="1" t="s">
        <v>538</v>
      </c>
    </row>
    <row r="42" spans="1:4">
      <c r="A42" s="1" t="s">
        <v>615</v>
      </c>
      <c r="B42" s="1" t="s">
        <v>619</v>
      </c>
      <c r="C42" s="1" t="s">
        <v>620</v>
      </c>
      <c r="D42" s="1" t="s">
        <v>538</v>
      </c>
    </row>
    <row r="43" spans="1:4">
      <c r="A43" s="1" t="s">
        <v>615</v>
      </c>
      <c r="B43" s="1" t="s">
        <v>615</v>
      </c>
      <c r="C43" s="1" t="s">
        <v>616</v>
      </c>
      <c r="D43" s="1" t="s">
        <v>539</v>
      </c>
    </row>
    <row r="44" spans="1:4">
      <c r="A44" s="1" t="s">
        <v>615</v>
      </c>
      <c r="B44" s="1" t="s">
        <v>621</v>
      </c>
      <c r="C44" s="1" t="s">
        <v>622</v>
      </c>
      <c r="D44" s="1" t="s">
        <v>538</v>
      </c>
    </row>
    <row r="45" spans="1:4">
      <c r="A45" s="1" t="s">
        <v>623</v>
      </c>
      <c r="B45" s="1" t="s">
        <v>625</v>
      </c>
      <c r="C45" s="1" t="s">
        <v>626</v>
      </c>
      <c r="D45" s="1" t="s">
        <v>627</v>
      </c>
    </row>
    <row r="46" spans="1:4">
      <c r="A46" s="1" t="s">
        <v>623</v>
      </c>
      <c r="B46" s="1" t="s">
        <v>628</v>
      </c>
      <c r="C46" s="1" t="s">
        <v>629</v>
      </c>
      <c r="D46" s="1" t="s">
        <v>538</v>
      </c>
    </row>
    <row r="47" spans="1:4">
      <c r="A47" s="1" t="s">
        <v>623</v>
      </c>
      <c r="B47" s="1" t="s">
        <v>623</v>
      </c>
      <c r="C47" s="1" t="s">
        <v>624</v>
      </c>
      <c r="D47" s="1" t="s">
        <v>539</v>
      </c>
    </row>
    <row r="48" spans="1:4">
      <c r="A48" s="1" t="s">
        <v>623</v>
      </c>
      <c r="B48" s="1" t="s">
        <v>630</v>
      </c>
      <c r="C48" s="1" t="s">
        <v>631</v>
      </c>
      <c r="D48" s="1" t="s">
        <v>538</v>
      </c>
    </row>
    <row r="49" spans="1:4">
      <c r="A49" s="1" t="s">
        <v>632</v>
      </c>
      <c r="B49" s="1" t="s">
        <v>634</v>
      </c>
      <c r="C49" s="1" t="s">
        <v>635</v>
      </c>
      <c r="D49" s="1" t="s">
        <v>538</v>
      </c>
    </row>
    <row r="50" spans="1:4">
      <c r="A50" s="1" t="s">
        <v>632</v>
      </c>
      <c r="B50" s="1" t="s">
        <v>632</v>
      </c>
      <c r="C50" s="1" t="s">
        <v>633</v>
      </c>
      <c r="D50" s="1" t="s">
        <v>539</v>
      </c>
    </row>
    <row r="51" spans="1:4">
      <c r="A51" s="1" t="s">
        <v>632</v>
      </c>
      <c r="B51" s="1" t="s">
        <v>636</v>
      </c>
      <c r="C51" s="1" t="s">
        <v>637</v>
      </c>
      <c r="D51" s="1" t="s">
        <v>538</v>
      </c>
    </row>
    <row r="52" spans="1:4">
      <c r="A52" s="1" t="s">
        <v>632</v>
      </c>
      <c r="B52" s="1" t="s">
        <v>638</v>
      </c>
      <c r="C52" s="1" t="s">
        <v>639</v>
      </c>
      <c r="D52" s="1" t="s">
        <v>538</v>
      </c>
    </row>
    <row r="53" spans="1:4">
      <c r="A53" s="1" t="s">
        <v>640</v>
      </c>
      <c r="B53" s="1" t="s">
        <v>642</v>
      </c>
      <c r="C53" s="1" t="s">
        <v>643</v>
      </c>
      <c r="D53" s="1" t="s">
        <v>538</v>
      </c>
    </row>
    <row r="54" spans="1:4">
      <c r="A54" s="1" t="s">
        <v>640</v>
      </c>
      <c r="B54" s="1" t="s">
        <v>644</v>
      </c>
      <c r="C54" s="1" t="s">
        <v>645</v>
      </c>
      <c r="D54" s="1" t="s">
        <v>570</v>
      </c>
    </row>
    <row r="55" spans="1:4">
      <c r="A55" s="1" t="s">
        <v>640</v>
      </c>
      <c r="B55" s="1" t="s">
        <v>593</v>
      </c>
      <c r="C55" s="1" t="s">
        <v>646</v>
      </c>
      <c r="D55" s="1" t="s">
        <v>538</v>
      </c>
    </row>
    <row r="56" spans="1:4">
      <c r="A56" s="1" t="s">
        <v>640</v>
      </c>
      <c r="B56" s="1" t="s">
        <v>647</v>
      </c>
      <c r="C56" s="1" t="s">
        <v>648</v>
      </c>
      <c r="D56" s="1" t="s">
        <v>538</v>
      </c>
    </row>
    <row r="57" spans="1:4">
      <c r="A57" s="1" t="s">
        <v>640</v>
      </c>
      <c r="B57" s="1" t="s">
        <v>640</v>
      </c>
      <c r="C57" s="1" t="s">
        <v>641</v>
      </c>
      <c r="D57" s="1" t="s">
        <v>539</v>
      </c>
    </row>
    <row r="58" spans="1:4">
      <c r="A58" s="1" t="s">
        <v>640</v>
      </c>
      <c r="B58" s="1" t="s">
        <v>636</v>
      </c>
      <c r="C58" s="1" t="s">
        <v>649</v>
      </c>
      <c r="D58" s="1" t="s">
        <v>538</v>
      </c>
    </row>
    <row r="59" spans="1:4">
      <c r="A59" s="1" t="s">
        <v>650</v>
      </c>
      <c r="B59" s="1" t="s">
        <v>652</v>
      </c>
      <c r="C59" s="1" t="s">
        <v>653</v>
      </c>
      <c r="D59" s="1" t="s">
        <v>570</v>
      </c>
    </row>
    <row r="60" spans="1:4">
      <c r="A60" s="1" t="s">
        <v>650</v>
      </c>
      <c r="B60" s="1" t="s">
        <v>654</v>
      </c>
      <c r="C60" s="1" t="s">
        <v>655</v>
      </c>
      <c r="D60" s="1" t="s">
        <v>538</v>
      </c>
    </row>
    <row r="61" spans="1:4">
      <c r="A61" s="1" t="s">
        <v>650</v>
      </c>
      <c r="B61" s="1" t="s">
        <v>656</v>
      </c>
      <c r="C61" s="1" t="s">
        <v>657</v>
      </c>
      <c r="D61" s="1" t="s">
        <v>538</v>
      </c>
    </row>
    <row r="62" spans="1:4">
      <c r="A62" s="1" t="s">
        <v>650</v>
      </c>
      <c r="B62" s="1" t="s">
        <v>658</v>
      </c>
      <c r="C62" s="1" t="s">
        <v>659</v>
      </c>
      <c r="D62" s="1" t="s">
        <v>538</v>
      </c>
    </row>
    <row r="63" spans="1:4">
      <c r="A63" s="1" t="s">
        <v>650</v>
      </c>
      <c r="B63" s="1" t="s">
        <v>650</v>
      </c>
      <c r="C63" s="1" t="s">
        <v>651</v>
      </c>
      <c r="D63" s="1" t="s">
        <v>539</v>
      </c>
    </row>
    <row r="64" spans="1:4">
      <c r="A64" s="1" t="s">
        <v>650</v>
      </c>
      <c r="B64" s="1" t="s">
        <v>660</v>
      </c>
      <c r="C64" s="1" t="s">
        <v>661</v>
      </c>
      <c r="D64" s="1" t="s">
        <v>538</v>
      </c>
    </row>
    <row r="65" spans="1:4">
      <c r="A65" s="1" t="s">
        <v>662</v>
      </c>
      <c r="B65" s="1" t="s">
        <v>664</v>
      </c>
      <c r="C65" s="1" t="s">
        <v>665</v>
      </c>
      <c r="D65" s="1" t="s">
        <v>538</v>
      </c>
    </row>
    <row r="66" spans="1:4">
      <c r="A66" s="1" t="s">
        <v>662</v>
      </c>
      <c r="B66" s="1" t="s">
        <v>609</v>
      </c>
      <c r="C66" s="1" t="s">
        <v>666</v>
      </c>
      <c r="D66" s="1" t="s">
        <v>538</v>
      </c>
    </row>
    <row r="67" spans="1:4">
      <c r="A67" s="1" t="s">
        <v>662</v>
      </c>
      <c r="B67" s="1" t="s">
        <v>667</v>
      </c>
      <c r="C67" s="1" t="s">
        <v>668</v>
      </c>
      <c r="D67" s="1" t="s">
        <v>538</v>
      </c>
    </row>
    <row r="68" spans="1:4">
      <c r="A68" s="1" t="s">
        <v>662</v>
      </c>
      <c r="B68" s="1" t="s">
        <v>669</v>
      </c>
      <c r="C68" s="1" t="s">
        <v>670</v>
      </c>
      <c r="D68" s="1" t="s">
        <v>538</v>
      </c>
    </row>
    <row r="69" spans="1:4">
      <c r="A69" s="1" t="s">
        <v>662</v>
      </c>
      <c r="B69" s="1" t="s">
        <v>671</v>
      </c>
      <c r="C69" s="1" t="s">
        <v>672</v>
      </c>
      <c r="D69" s="1" t="s">
        <v>538</v>
      </c>
    </row>
    <row r="70" spans="1:4">
      <c r="A70" s="1" t="s">
        <v>662</v>
      </c>
      <c r="B70" s="1" t="s">
        <v>673</v>
      </c>
      <c r="C70" s="1" t="s">
        <v>674</v>
      </c>
      <c r="D70" s="1" t="s">
        <v>538</v>
      </c>
    </row>
    <row r="71" spans="1:4">
      <c r="A71" s="1" t="s">
        <v>662</v>
      </c>
      <c r="B71" s="1" t="s">
        <v>675</v>
      </c>
      <c r="C71" s="1" t="s">
        <v>676</v>
      </c>
      <c r="D71" s="1" t="s">
        <v>538</v>
      </c>
    </row>
    <row r="72" spans="1:4">
      <c r="A72" s="1" t="s">
        <v>662</v>
      </c>
      <c r="B72" s="1" t="s">
        <v>613</v>
      </c>
      <c r="C72" s="1" t="s">
        <v>677</v>
      </c>
      <c r="D72" s="1" t="s">
        <v>538</v>
      </c>
    </row>
    <row r="73" spans="1:4">
      <c r="A73" s="1" t="s">
        <v>662</v>
      </c>
      <c r="B73" s="1" t="s">
        <v>678</v>
      </c>
      <c r="C73" s="1" t="s">
        <v>679</v>
      </c>
      <c r="D73" s="1" t="s">
        <v>538</v>
      </c>
    </row>
    <row r="74" spans="1:4">
      <c r="A74" s="1" t="s">
        <v>662</v>
      </c>
      <c r="B74" s="1" t="s">
        <v>662</v>
      </c>
      <c r="C74" s="1" t="s">
        <v>663</v>
      </c>
      <c r="D74" s="1" t="s">
        <v>539</v>
      </c>
    </row>
    <row r="75" spans="1:4">
      <c r="A75" s="1" t="s">
        <v>662</v>
      </c>
      <c r="B75" s="1" t="s">
        <v>680</v>
      </c>
      <c r="C75" s="1" t="s">
        <v>681</v>
      </c>
      <c r="D75" s="1" t="s">
        <v>538</v>
      </c>
    </row>
    <row r="76" spans="1:4">
      <c r="A76" s="1" t="s">
        <v>662</v>
      </c>
      <c r="B76" s="1" t="s">
        <v>682</v>
      </c>
      <c r="C76" s="1" t="s">
        <v>683</v>
      </c>
      <c r="D76" s="1" t="s">
        <v>538</v>
      </c>
    </row>
    <row r="77" spans="1:4">
      <c r="A77" s="1" t="s">
        <v>684</v>
      </c>
      <c r="B77" s="1" t="s">
        <v>686</v>
      </c>
      <c r="C77" s="1" t="s">
        <v>687</v>
      </c>
      <c r="D77" s="1" t="s">
        <v>538</v>
      </c>
    </row>
    <row r="78" spans="1:4">
      <c r="A78" s="1" t="s">
        <v>684</v>
      </c>
      <c r="B78" s="1" t="s">
        <v>688</v>
      </c>
      <c r="C78" s="1" t="s">
        <v>689</v>
      </c>
      <c r="D78" s="1" t="s">
        <v>570</v>
      </c>
    </row>
    <row r="79" spans="1:4">
      <c r="A79" s="1" t="s">
        <v>684</v>
      </c>
      <c r="B79" s="1" t="s">
        <v>690</v>
      </c>
      <c r="C79" s="1" t="s">
        <v>691</v>
      </c>
      <c r="D79" s="1" t="s">
        <v>538</v>
      </c>
    </row>
    <row r="80" spans="1:4">
      <c r="A80" s="1" t="s">
        <v>684</v>
      </c>
      <c r="B80" s="1" t="s">
        <v>692</v>
      </c>
      <c r="C80" s="1" t="s">
        <v>693</v>
      </c>
      <c r="D80" s="1" t="s">
        <v>538</v>
      </c>
    </row>
    <row r="81" spans="1:4">
      <c r="A81" s="1" t="s">
        <v>684</v>
      </c>
      <c r="B81" s="1" t="s">
        <v>684</v>
      </c>
      <c r="C81" s="1" t="s">
        <v>685</v>
      </c>
      <c r="D81" s="1" t="s">
        <v>539</v>
      </c>
    </row>
    <row r="82" spans="1:4">
      <c r="A82" s="1" t="s">
        <v>684</v>
      </c>
      <c r="B82" s="1" t="s">
        <v>694</v>
      </c>
      <c r="C82" s="1" t="s">
        <v>695</v>
      </c>
      <c r="D82" s="1" t="s">
        <v>538</v>
      </c>
    </row>
    <row r="83" spans="1:4">
      <c r="A83" s="1" t="s">
        <v>696</v>
      </c>
      <c r="B83" s="1" t="s">
        <v>698</v>
      </c>
      <c r="C83" s="1" t="s">
        <v>699</v>
      </c>
      <c r="D83" s="1" t="s">
        <v>538</v>
      </c>
    </row>
    <row r="84" spans="1:4">
      <c r="A84" s="1" t="s">
        <v>696</v>
      </c>
      <c r="B84" s="1" t="s">
        <v>700</v>
      </c>
      <c r="C84" s="1" t="s">
        <v>701</v>
      </c>
      <c r="D84" s="1" t="s">
        <v>570</v>
      </c>
    </row>
    <row r="85" spans="1:4">
      <c r="A85" s="1" t="s">
        <v>696</v>
      </c>
      <c r="B85" s="1" t="s">
        <v>702</v>
      </c>
      <c r="C85" s="1" t="s">
        <v>703</v>
      </c>
      <c r="D85" s="1" t="s">
        <v>538</v>
      </c>
    </row>
    <row r="86" spans="1:4">
      <c r="A86" s="1" t="s">
        <v>696</v>
      </c>
      <c r="B86" s="1" t="s">
        <v>704</v>
      </c>
      <c r="C86" s="1" t="s">
        <v>705</v>
      </c>
      <c r="D86" s="1" t="s">
        <v>538</v>
      </c>
    </row>
    <row r="87" spans="1:4">
      <c r="A87" s="1" t="s">
        <v>696</v>
      </c>
      <c r="B87" s="1" t="s">
        <v>706</v>
      </c>
      <c r="C87" s="1" t="s">
        <v>707</v>
      </c>
      <c r="D87" s="1" t="s">
        <v>538</v>
      </c>
    </row>
    <row r="88" spans="1:4">
      <c r="A88" s="1" t="s">
        <v>696</v>
      </c>
      <c r="B88" s="1" t="s">
        <v>696</v>
      </c>
      <c r="C88" s="1" t="s">
        <v>697</v>
      </c>
      <c r="D88" s="1" t="s">
        <v>539</v>
      </c>
    </row>
    <row r="89" spans="1:4">
      <c r="A89" s="1" t="s">
        <v>696</v>
      </c>
      <c r="B89" s="1" t="s">
        <v>708</v>
      </c>
      <c r="C89" s="1" t="s">
        <v>709</v>
      </c>
      <c r="D89" s="1" t="s">
        <v>538</v>
      </c>
    </row>
    <row r="90" spans="1:4">
      <c r="A90" s="1" t="s">
        <v>710</v>
      </c>
      <c r="B90" s="1" t="s">
        <v>712</v>
      </c>
      <c r="C90" s="1" t="s">
        <v>713</v>
      </c>
      <c r="D90" s="1" t="s">
        <v>627</v>
      </c>
    </row>
    <row r="91" spans="1:4">
      <c r="A91" s="1" t="s">
        <v>710</v>
      </c>
      <c r="B91" s="1" t="s">
        <v>714</v>
      </c>
      <c r="C91" s="1" t="s">
        <v>715</v>
      </c>
      <c r="D91" s="1" t="s">
        <v>538</v>
      </c>
    </row>
    <row r="92" spans="1:4">
      <c r="A92" s="1" t="s">
        <v>710</v>
      </c>
      <c r="B92" s="1" t="s">
        <v>716</v>
      </c>
      <c r="C92" s="1" t="s">
        <v>717</v>
      </c>
      <c r="D92" s="1" t="s">
        <v>538</v>
      </c>
    </row>
    <row r="93" spans="1:4">
      <c r="A93" s="1" t="s">
        <v>710</v>
      </c>
      <c r="B93" s="1" t="s">
        <v>718</v>
      </c>
      <c r="C93" s="1" t="s">
        <v>719</v>
      </c>
      <c r="D93" s="1" t="s">
        <v>538</v>
      </c>
    </row>
    <row r="94" spans="1:4">
      <c r="A94" s="1" t="s">
        <v>710</v>
      </c>
      <c r="B94" s="1" t="s">
        <v>720</v>
      </c>
      <c r="C94" s="1" t="s">
        <v>721</v>
      </c>
      <c r="D94" s="1" t="s">
        <v>538</v>
      </c>
    </row>
    <row r="95" spans="1:4">
      <c r="A95" s="1" t="s">
        <v>710</v>
      </c>
      <c r="B95" s="1" t="s">
        <v>722</v>
      </c>
      <c r="C95" s="1" t="s">
        <v>723</v>
      </c>
      <c r="D95" s="1" t="s">
        <v>538</v>
      </c>
    </row>
    <row r="96" spans="1:4">
      <c r="A96" s="1" t="s">
        <v>710</v>
      </c>
      <c r="B96" s="1" t="s">
        <v>621</v>
      </c>
      <c r="C96" s="1" t="s">
        <v>724</v>
      </c>
      <c r="D96" s="1" t="s">
        <v>538</v>
      </c>
    </row>
    <row r="97" spans="1:4">
      <c r="A97" s="1" t="s">
        <v>710</v>
      </c>
      <c r="B97" s="1" t="s">
        <v>725</v>
      </c>
      <c r="C97" s="1" t="s">
        <v>726</v>
      </c>
      <c r="D97" s="1" t="s">
        <v>538</v>
      </c>
    </row>
    <row r="98" spans="1:4">
      <c r="A98" s="1" t="s">
        <v>710</v>
      </c>
      <c r="B98" s="1" t="s">
        <v>710</v>
      </c>
      <c r="C98" s="1" t="s">
        <v>711</v>
      </c>
      <c r="D98" s="1" t="s">
        <v>539</v>
      </c>
    </row>
    <row r="99" spans="1:4">
      <c r="A99" s="1" t="s">
        <v>727</v>
      </c>
      <c r="B99" s="1" t="s">
        <v>727</v>
      </c>
      <c r="C99" s="1" t="s">
        <v>728</v>
      </c>
      <c r="D99" s="1" t="s">
        <v>729</v>
      </c>
    </row>
    <row r="100" spans="1:4">
      <c r="A100" s="1" t="s">
        <v>730</v>
      </c>
      <c r="B100" s="1" t="s">
        <v>730</v>
      </c>
      <c r="C100" s="1" t="s">
        <v>731</v>
      </c>
      <c r="D100" s="1" t="s">
        <v>729</v>
      </c>
    </row>
    <row r="101" spans="1:4">
      <c r="A101" s="1" t="s">
        <v>732</v>
      </c>
      <c r="B101" s="1" t="s">
        <v>732</v>
      </c>
      <c r="C101" s="1" t="s">
        <v>733</v>
      </c>
      <c r="D101" s="1" t="s">
        <v>729</v>
      </c>
    </row>
  </sheetData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EGRUL">
    <tabColor rgb="FFFFCC99"/>
  </sheetPr>
  <dimension ref="A1:L2"/>
  <sheetViews>
    <sheetView showGridLines="0" showRowColHeaders="0" workbookViewId="0">
      <selection activeCell="N29" sqref="N29"/>
    </sheetView>
  </sheetViews>
  <sheetFormatPr defaultColWidth="9.140625" defaultRowHeight="12.75"/>
  <cols>
    <col min="1" max="16384" width="9.140625" style="80"/>
  </cols>
  <sheetData>
    <row r="1" spans="1:12">
      <c r="B1" s="81" t="s">
        <v>1116</v>
      </c>
      <c r="C1" s="81" t="s">
        <v>105</v>
      </c>
      <c r="D1" s="81" t="s">
        <v>1117</v>
      </c>
      <c r="E1" s="81" t="s">
        <v>1118</v>
      </c>
      <c r="F1" s="81" t="s">
        <v>1119</v>
      </c>
      <c r="G1" s="81" t="s">
        <v>1120</v>
      </c>
      <c r="H1" s="81" t="s">
        <v>1121</v>
      </c>
      <c r="I1" s="81" t="s">
        <v>1122</v>
      </c>
      <c r="J1" s="81" t="s">
        <v>755</v>
      </c>
      <c r="K1" s="81" t="s">
        <v>756</v>
      </c>
      <c r="L1" s="81" t="s">
        <v>1123</v>
      </c>
    </row>
    <row r="2" spans="1:12">
      <c r="A2" s="80">
        <v>1</v>
      </c>
      <c r="B2" s="81" t="s">
        <v>1167</v>
      </c>
      <c r="C2" s="81" t="s">
        <v>1168</v>
      </c>
      <c r="D2" s="81" t="s">
        <v>1169</v>
      </c>
      <c r="E2" s="81" t="s">
        <v>1170</v>
      </c>
      <c r="F2" s="81" t="s">
        <v>883</v>
      </c>
      <c r="G2" s="81" t="s">
        <v>1171</v>
      </c>
      <c r="H2" s="81"/>
      <c r="I2" s="81"/>
      <c r="J2" s="81" t="s">
        <v>764</v>
      </c>
      <c r="K2" s="81" t="s">
        <v>97</v>
      </c>
      <c r="L2" s="81" t="s">
        <v>1172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>
      <selection activeCell="L23" sqref="L23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 enableFormatConditionsCalculation="0">
    <tabColor indexed="47"/>
  </sheetPr>
  <dimension ref="A1"/>
  <sheetViews>
    <sheetView showGridLines="0" zoomScaleNormal="85" workbookViewId="0"/>
  </sheetViews>
  <sheetFormatPr defaultColWidth="9.140625" defaultRowHeight="11.25"/>
  <cols>
    <col min="1" max="16384" width="9.140625" style="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s_11">
    <tabColor indexed="31"/>
    <pageSetUpPr fitToPage="1"/>
  </sheetPr>
  <dimension ref="A1:CN197"/>
  <sheetViews>
    <sheetView showGridLines="0" tabSelected="1" topLeftCell="C7" zoomScale="80" zoomScaleNormal="80" workbookViewId="0">
      <pane xSplit="4" ySplit="6" topLeftCell="G104" activePane="bottomRight" state="frozen"/>
      <selection activeCell="C7" sqref="C7"/>
      <selection pane="topRight" activeCell="G7" sqref="G7"/>
      <selection pane="bottomLeft" activeCell="C13" sqref="C13"/>
      <selection pane="bottomRight" activeCell="E181" sqref="E181"/>
    </sheetView>
  </sheetViews>
  <sheetFormatPr defaultColWidth="9.140625" defaultRowHeight="11.25"/>
  <cols>
    <col min="1" max="2" width="9.140625" style="26" hidden="1" customWidth="1"/>
    <col min="3" max="3" width="4.140625" style="26" customWidth="1"/>
    <col min="4" max="4" width="9.140625" style="26" customWidth="1"/>
    <col min="5" max="5" width="89.85546875" style="26" customWidth="1"/>
    <col min="6" max="6" width="6.7109375" style="26" customWidth="1"/>
    <col min="7" max="7" width="22.28515625" style="26" customWidth="1"/>
    <col min="8" max="11" width="15.7109375" style="26" customWidth="1"/>
    <col min="12" max="12" width="6.7109375" style="26" customWidth="1"/>
    <col min="13" max="16" width="15.7109375" style="26" customWidth="1"/>
    <col min="17" max="35" width="11.7109375" style="26" customWidth="1"/>
    <col min="36" max="16384" width="9.140625" style="26"/>
  </cols>
  <sheetData>
    <row r="1" spans="1:92" hidden="1">
      <c r="S1" s="78"/>
      <c r="T1" s="78"/>
      <c r="U1" s="78"/>
      <c r="V1" s="78"/>
      <c r="W1" s="78"/>
      <c r="X1" s="78"/>
      <c r="Y1" s="78"/>
      <c r="Z1" s="78"/>
      <c r="AA1" s="78"/>
      <c r="AD1" s="78"/>
      <c r="AF1" s="78"/>
      <c r="AN1" s="78"/>
      <c r="AO1" s="78"/>
      <c r="AP1" s="78"/>
      <c r="AT1" s="78"/>
      <c r="AU1" s="78"/>
      <c r="AV1" s="78"/>
      <c r="AW1" s="78"/>
      <c r="AX1" s="78"/>
      <c r="BC1" s="78"/>
      <c r="BF1" s="78"/>
      <c r="BI1" s="78"/>
      <c r="BT1" s="78"/>
      <c r="BX1" s="78"/>
      <c r="BY1" s="78"/>
      <c r="CJ1" s="78"/>
      <c r="CK1" s="78"/>
      <c r="CL1" s="78"/>
      <c r="CM1" s="78"/>
      <c r="CN1" s="78"/>
    </row>
    <row r="2" spans="1:92" hidden="1"/>
    <row r="3" spans="1:92" hidden="1"/>
    <row r="4" spans="1:92" hidden="1">
      <c r="A4" s="35"/>
      <c r="F4" s="36"/>
      <c r="G4" s="36"/>
      <c r="H4" s="36"/>
      <c r="I4" s="36"/>
      <c r="J4" s="36"/>
      <c r="K4" s="36"/>
      <c r="M4" s="36"/>
      <c r="N4" s="36"/>
      <c r="O4" s="36"/>
      <c r="P4" s="36"/>
      <c r="Q4" s="36"/>
    </row>
    <row r="5" spans="1:92" hidden="1">
      <c r="A5" s="37"/>
      <c r="F5" s="26" t="s">
        <v>142</v>
      </c>
      <c r="G5" s="26" t="s">
        <v>143</v>
      </c>
      <c r="H5" s="26" t="s">
        <v>144</v>
      </c>
      <c r="I5" s="26" t="s">
        <v>145</v>
      </c>
      <c r="J5" s="26" t="s">
        <v>146</v>
      </c>
      <c r="K5" s="26" t="s">
        <v>147</v>
      </c>
      <c r="L5" s="26" t="s">
        <v>148</v>
      </c>
      <c r="M5" s="26" t="s">
        <v>149</v>
      </c>
      <c r="N5" s="26" t="s">
        <v>149</v>
      </c>
      <c r="O5" s="26" t="s">
        <v>150</v>
      </c>
      <c r="P5" s="26" t="s">
        <v>151</v>
      </c>
      <c r="Q5" s="26" t="s">
        <v>152</v>
      </c>
    </row>
    <row r="6" spans="1:92" hidden="1">
      <c r="A6" s="37"/>
    </row>
    <row r="7" spans="1:92" ht="12" customHeight="1">
      <c r="A7" s="37"/>
      <c r="D7" s="34"/>
      <c r="E7" s="34"/>
      <c r="F7" s="34"/>
      <c r="G7" s="34"/>
      <c r="H7" s="34"/>
      <c r="I7" s="34"/>
      <c r="J7" s="34"/>
      <c r="K7" s="38"/>
      <c r="Q7" s="27"/>
    </row>
    <row r="8" spans="1:92" ht="22.5" customHeight="1">
      <c r="A8" s="37"/>
      <c r="D8" s="132" t="s">
        <v>153</v>
      </c>
      <c r="E8" s="1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92">
      <c r="A9" s="37"/>
      <c r="D9" s="119" t="e">
        <f>IF(org="","Не определено",org)</f>
        <v>#REF!</v>
      </c>
      <c r="E9" s="119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92" ht="12" customHeight="1">
      <c r="D10" s="42"/>
      <c r="E10" s="42"/>
      <c r="F10" s="34"/>
      <c r="G10" s="34"/>
      <c r="H10" s="34"/>
      <c r="I10" s="34"/>
      <c r="K10" s="104" t="s">
        <v>132</v>
      </c>
    </row>
    <row r="11" spans="1:92" ht="15" customHeight="1">
      <c r="C11" s="34"/>
      <c r="D11" s="133" t="s">
        <v>140</v>
      </c>
      <c r="E11" s="135" t="s">
        <v>154</v>
      </c>
      <c r="F11" s="135" t="s">
        <v>133</v>
      </c>
      <c r="G11" s="135" t="s">
        <v>155</v>
      </c>
      <c r="H11" s="135" t="s">
        <v>156</v>
      </c>
      <c r="I11" s="135"/>
      <c r="J11" s="135"/>
      <c r="K11" s="137"/>
      <c r="L11" s="43"/>
    </row>
    <row r="12" spans="1:92" ht="15" customHeight="1">
      <c r="C12" s="34"/>
      <c r="D12" s="134"/>
      <c r="E12" s="136"/>
      <c r="F12" s="136"/>
      <c r="G12" s="136"/>
      <c r="H12" s="100" t="s">
        <v>134</v>
      </c>
      <c r="I12" s="100" t="s">
        <v>135</v>
      </c>
      <c r="J12" s="100" t="s">
        <v>136</v>
      </c>
      <c r="K12" s="101" t="s">
        <v>137</v>
      </c>
      <c r="L12" s="43"/>
    </row>
    <row r="13" spans="1:92" ht="12" customHeight="1">
      <c r="D13" s="25">
        <v>0</v>
      </c>
      <c r="E13" s="25">
        <v>1</v>
      </c>
      <c r="F13" s="25">
        <v>2</v>
      </c>
      <c r="G13" s="25">
        <v>3</v>
      </c>
      <c r="H13" s="25">
        <v>4</v>
      </c>
      <c r="I13" s="25">
        <v>5</v>
      </c>
      <c r="J13" s="25">
        <v>6</v>
      </c>
      <c r="K13" s="25">
        <v>7</v>
      </c>
    </row>
    <row r="14" spans="1:92" s="39" customFormat="1" ht="15" customHeight="1">
      <c r="C14" s="44"/>
      <c r="D14" s="129" t="s">
        <v>200</v>
      </c>
      <c r="E14" s="130"/>
      <c r="F14" s="130"/>
      <c r="G14" s="130"/>
      <c r="H14" s="130"/>
      <c r="I14" s="130"/>
      <c r="J14" s="130"/>
      <c r="K14" s="131"/>
      <c r="L14" s="45"/>
    </row>
    <row r="15" spans="1:92" s="39" customFormat="1" ht="15" customHeight="1">
      <c r="C15" s="44"/>
      <c r="D15" s="107" t="s">
        <v>370</v>
      </c>
      <c r="E15" s="88" t="s">
        <v>498</v>
      </c>
      <c r="F15" s="46">
        <v>10</v>
      </c>
      <c r="G15" s="90">
        <f>SUM(H15:K15)</f>
        <v>412817.93</v>
      </c>
      <c r="H15" s="90">
        <f>H16+H17+H20+H28</f>
        <v>360626.46600000001</v>
      </c>
      <c r="I15" s="90">
        <f>I16+I17+I20+I28</f>
        <v>36880.731999999996</v>
      </c>
      <c r="J15" s="90">
        <f>J16+J17+J20+J28</f>
        <v>14809.932000000001</v>
      </c>
      <c r="K15" s="90">
        <f>K16+K17+K20+K28</f>
        <v>500.8</v>
      </c>
      <c r="L15" s="45"/>
      <c r="M15" s="52"/>
      <c r="P15" s="116">
        <v>10</v>
      </c>
    </row>
    <row r="16" spans="1:92" s="39" customFormat="1" ht="15" customHeight="1">
      <c r="C16" s="44"/>
      <c r="D16" s="107" t="s">
        <v>371</v>
      </c>
      <c r="E16" s="66" t="s">
        <v>210</v>
      </c>
      <c r="F16" s="46">
        <v>20</v>
      </c>
      <c r="G16" s="90">
        <f t="shared" ref="G16:G148" si="0">SUM(H16:K16)</f>
        <v>22977.991000000002</v>
      </c>
      <c r="H16" s="91">
        <v>22977.991000000002</v>
      </c>
      <c r="I16" s="91"/>
      <c r="J16" s="91"/>
      <c r="K16" s="91"/>
      <c r="L16" s="45"/>
      <c r="M16" s="52"/>
      <c r="P16" s="116">
        <v>20</v>
      </c>
    </row>
    <row r="17" spans="3:16" s="39" customFormat="1" ht="15" customHeight="1">
      <c r="C17" s="44"/>
      <c r="D17" s="107" t="s">
        <v>372</v>
      </c>
      <c r="E17" s="67" t="s">
        <v>499</v>
      </c>
      <c r="F17" s="46">
        <v>30</v>
      </c>
      <c r="G17" s="90">
        <f t="shared" si="0"/>
        <v>0</v>
      </c>
      <c r="H17" s="90">
        <f>SUM(H18:H19)</f>
        <v>0</v>
      </c>
      <c r="I17" s="90">
        <f>SUM(I18:I19)</f>
        <v>0</v>
      </c>
      <c r="J17" s="90">
        <f>SUM(J18:J19)</f>
        <v>0</v>
      </c>
      <c r="K17" s="90">
        <f>SUM(K18:K19)</f>
        <v>0</v>
      </c>
      <c r="L17" s="45"/>
      <c r="M17" s="52"/>
      <c r="P17" s="116">
        <v>30</v>
      </c>
    </row>
    <row r="18" spans="3:16" s="39" customFormat="1" ht="12.75" hidden="1">
      <c r="C18" s="44"/>
      <c r="D18" s="114" t="s">
        <v>480</v>
      </c>
      <c r="E18" s="113"/>
      <c r="F18" s="84" t="s">
        <v>336</v>
      </c>
      <c r="G18" s="75"/>
      <c r="H18" s="75"/>
      <c r="I18" s="75"/>
      <c r="J18" s="75"/>
      <c r="K18" s="75"/>
      <c r="L18" s="45"/>
      <c r="M18" s="52"/>
      <c r="P18" s="116"/>
    </row>
    <row r="19" spans="3:16" s="39" customFormat="1" ht="15" customHeight="1">
      <c r="C19" s="44"/>
      <c r="D19" s="109"/>
      <c r="E19" s="105" t="s">
        <v>334</v>
      </c>
      <c r="F19" s="73"/>
      <c r="G19" s="73"/>
      <c r="H19" s="73"/>
      <c r="I19" s="73"/>
      <c r="J19" s="73"/>
      <c r="K19" s="74"/>
      <c r="L19" s="45"/>
      <c r="M19" s="52"/>
      <c r="P19" s="117"/>
    </row>
    <row r="20" spans="3:16" s="39" customFormat="1" ht="15" customHeight="1">
      <c r="C20" s="44"/>
      <c r="D20" s="107" t="s">
        <v>373</v>
      </c>
      <c r="E20" s="67" t="s">
        <v>500</v>
      </c>
      <c r="F20" s="68" t="s">
        <v>211</v>
      </c>
      <c r="G20" s="90">
        <f t="shared" si="0"/>
        <v>7167.5240000000003</v>
      </c>
      <c r="H20" s="90">
        <f>SUM(H21:H27)</f>
        <v>927.84799999999996</v>
      </c>
      <c r="I20" s="90">
        <f>SUM(I21:I27)</f>
        <v>2.7719999999999998</v>
      </c>
      <c r="J20" s="90">
        <f>SUM(J21:J27)</f>
        <v>5736.1040000000003</v>
      </c>
      <c r="K20" s="90">
        <f>SUM(K21:K27)</f>
        <v>500.8</v>
      </c>
      <c r="L20" s="45"/>
      <c r="M20" s="52"/>
      <c r="P20" s="117"/>
    </row>
    <row r="21" spans="3:16" s="39" customFormat="1" ht="12.75" hidden="1">
      <c r="C21" s="44"/>
      <c r="D21" s="114" t="s">
        <v>481</v>
      </c>
      <c r="E21" s="113"/>
      <c r="F21" s="84" t="s">
        <v>211</v>
      </c>
      <c r="G21" s="75"/>
      <c r="H21" s="75"/>
      <c r="I21" s="75"/>
      <c r="J21" s="75"/>
      <c r="K21" s="75"/>
      <c r="L21" s="45"/>
      <c r="M21" s="52"/>
      <c r="P21" s="116"/>
    </row>
    <row r="22" spans="3:16" s="39" customFormat="1" ht="15" customHeight="1">
      <c r="C22" s="122" t="s">
        <v>0</v>
      </c>
      <c r="D22" s="115" t="s">
        <v>1115</v>
      </c>
      <c r="E22" s="82" t="s">
        <v>1124</v>
      </c>
      <c r="F22" s="79">
        <v>231</v>
      </c>
      <c r="G22" s="96">
        <f>SUM(H22:K22)</f>
        <v>927.84799999999996</v>
      </c>
      <c r="H22" s="97">
        <v>927.84799999999996</v>
      </c>
      <c r="I22" s="97"/>
      <c r="J22" s="97"/>
      <c r="K22" s="98"/>
      <c r="L22" s="45"/>
      <c r="M22" s="85" t="s">
        <v>1055</v>
      </c>
      <c r="N22" s="86" t="s">
        <v>883</v>
      </c>
      <c r="O22" s="86" t="s">
        <v>1125</v>
      </c>
    </row>
    <row r="23" spans="3:16" s="39" customFormat="1" ht="15" customHeight="1">
      <c r="C23" s="122" t="s">
        <v>0</v>
      </c>
      <c r="D23" s="115" t="s">
        <v>1127</v>
      </c>
      <c r="E23" s="82" t="s">
        <v>1128</v>
      </c>
      <c r="F23" s="79">
        <v>232</v>
      </c>
      <c r="G23" s="96">
        <f>SUM(H23:K23)</f>
        <v>2.7719999999999998</v>
      </c>
      <c r="H23" s="97"/>
      <c r="I23" s="97">
        <v>2.7719999999999998</v>
      </c>
      <c r="J23" s="97"/>
      <c r="K23" s="98"/>
      <c r="L23" s="45"/>
      <c r="M23" s="85" t="s">
        <v>1129</v>
      </c>
      <c r="N23" s="86" t="s">
        <v>883</v>
      </c>
      <c r="O23" s="86" t="s">
        <v>1125</v>
      </c>
    </row>
    <row r="24" spans="3:16" s="39" customFormat="1" ht="15" customHeight="1">
      <c r="C24" s="122" t="s">
        <v>0</v>
      </c>
      <c r="D24" s="115" t="s">
        <v>1130</v>
      </c>
      <c r="E24" s="82" t="s">
        <v>1131</v>
      </c>
      <c r="F24" s="79">
        <v>233</v>
      </c>
      <c r="G24" s="96">
        <f>SUM(H24:K24)</f>
        <v>5732.8249999999998</v>
      </c>
      <c r="H24" s="97"/>
      <c r="I24" s="97"/>
      <c r="J24" s="97">
        <v>5732.8249999999998</v>
      </c>
      <c r="K24" s="98"/>
      <c r="L24" s="45"/>
      <c r="M24" s="85" t="s">
        <v>1132</v>
      </c>
      <c r="N24" s="86" t="s">
        <v>883</v>
      </c>
      <c r="O24" s="86" t="s">
        <v>1125</v>
      </c>
    </row>
    <row r="25" spans="3:16" s="39" customFormat="1" ht="18.75" customHeight="1">
      <c r="C25" s="122" t="s">
        <v>0</v>
      </c>
      <c r="D25" s="115" t="s">
        <v>1133</v>
      </c>
      <c r="E25" s="82" t="s">
        <v>1134</v>
      </c>
      <c r="F25" s="79">
        <v>234</v>
      </c>
      <c r="G25" s="96">
        <f>SUM(H25:K25)</f>
        <v>500.8</v>
      </c>
      <c r="H25" s="97"/>
      <c r="I25" s="97"/>
      <c r="J25" s="97"/>
      <c r="K25" s="98">
        <v>500.8</v>
      </c>
      <c r="L25" s="45"/>
      <c r="M25" s="85" t="s">
        <v>1135</v>
      </c>
      <c r="N25" s="86" t="s">
        <v>883</v>
      </c>
      <c r="O25" s="86" t="s">
        <v>1125</v>
      </c>
    </row>
    <row r="26" spans="3:16" s="39" customFormat="1" ht="14.25">
      <c r="C26" s="122" t="s">
        <v>0</v>
      </c>
      <c r="D26" s="115" t="s">
        <v>1189</v>
      </c>
      <c r="E26" s="82" t="s">
        <v>1167</v>
      </c>
      <c r="F26" s="79">
        <v>235</v>
      </c>
      <c r="G26" s="96">
        <f>SUM(H26:K26)</f>
        <v>3.2789999999999999</v>
      </c>
      <c r="H26" s="97"/>
      <c r="I26" s="97"/>
      <c r="J26" s="97">
        <v>3.2789999999999999</v>
      </c>
      <c r="K26" s="98"/>
      <c r="L26" s="45"/>
      <c r="M26" s="85" t="s">
        <v>1170</v>
      </c>
      <c r="N26" s="86" t="s">
        <v>883</v>
      </c>
      <c r="O26" s="86" t="s">
        <v>1125</v>
      </c>
    </row>
    <row r="27" spans="3:16" s="39" customFormat="1" ht="15" customHeight="1">
      <c r="C27" s="44"/>
      <c r="D27" s="109"/>
      <c r="E27" s="105" t="s">
        <v>334</v>
      </c>
      <c r="F27" s="73"/>
      <c r="G27" s="73"/>
      <c r="H27" s="73"/>
      <c r="I27" s="73"/>
      <c r="J27" s="73"/>
      <c r="K27" s="74"/>
      <c r="L27" s="45"/>
      <c r="M27" s="52"/>
      <c r="P27" s="117"/>
    </row>
    <row r="28" spans="3:16" s="39" customFormat="1" ht="15" customHeight="1">
      <c r="C28" s="44"/>
      <c r="D28" s="107" t="s">
        <v>374</v>
      </c>
      <c r="E28" s="67" t="s">
        <v>501</v>
      </c>
      <c r="F28" s="68" t="s">
        <v>212</v>
      </c>
      <c r="G28" s="90">
        <f t="shared" si="0"/>
        <v>382672.41500000004</v>
      </c>
      <c r="H28" s="90">
        <f>SUM(H29:H32)</f>
        <v>336720.62700000004</v>
      </c>
      <c r="I28" s="90">
        <f>SUM(I29:I32)</f>
        <v>36877.96</v>
      </c>
      <c r="J28" s="90">
        <f>SUM(J29:J32)</f>
        <v>9073.8280000000013</v>
      </c>
      <c r="K28" s="90">
        <f>SUM(K29:K32)</f>
        <v>0</v>
      </c>
      <c r="L28" s="45"/>
      <c r="M28" s="52"/>
      <c r="P28" s="116">
        <v>40</v>
      </c>
    </row>
    <row r="29" spans="3:16" s="39" customFormat="1" ht="12.75" hidden="1">
      <c r="C29" s="44"/>
      <c r="D29" s="114" t="s">
        <v>482</v>
      </c>
      <c r="E29" s="113"/>
      <c r="F29" s="84" t="s">
        <v>212</v>
      </c>
      <c r="G29" s="75"/>
      <c r="H29" s="75"/>
      <c r="I29" s="75"/>
      <c r="J29" s="75"/>
      <c r="K29" s="75"/>
      <c r="L29" s="45"/>
      <c r="M29" s="52"/>
      <c r="P29" s="116"/>
    </row>
    <row r="30" spans="3:16" s="39" customFormat="1" ht="15" customHeight="1">
      <c r="C30" s="122" t="s">
        <v>0</v>
      </c>
      <c r="D30" s="115" t="s">
        <v>1114</v>
      </c>
      <c r="E30" s="82" t="s">
        <v>1099</v>
      </c>
      <c r="F30" s="79">
        <v>431</v>
      </c>
      <c r="G30" s="96">
        <f>SUM(H30:K30)</f>
        <v>382422.64100000006</v>
      </c>
      <c r="H30" s="97">
        <v>336526.80300000001</v>
      </c>
      <c r="I30" s="97">
        <v>36877.96</v>
      </c>
      <c r="J30" s="97">
        <v>9017.8780000000006</v>
      </c>
      <c r="K30" s="98"/>
      <c r="L30" s="45"/>
      <c r="M30" s="85" t="s">
        <v>1100</v>
      </c>
      <c r="N30" s="86" t="s">
        <v>1101</v>
      </c>
      <c r="O30" s="86" t="s">
        <v>1098</v>
      </c>
    </row>
    <row r="31" spans="3:16" s="39" customFormat="1" ht="30.6" customHeight="1">
      <c r="C31" s="122" t="s">
        <v>0</v>
      </c>
      <c r="D31" s="115" t="s">
        <v>1136</v>
      </c>
      <c r="E31" s="82" t="s">
        <v>1080</v>
      </c>
      <c r="F31" s="79">
        <v>432</v>
      </c>
      <c r="G31" s="96">
        <f>SUM(H31:K31)</f>
        <v>249.774</v>
      </c>
      <c r="H31" s="97">
        <v>193.82400000000001</v>
      </c>
      <c r="I31" s="97"/>
      <c r="J31" s="97">
        <v>55.95</v>
      </c>
      <c r="K31" s="98"/>
      <c r="L31" s="45"/>
      <c r="M31" s="85" t="s">
        <v>1081</v>
      </c>
      <c r="N31" s="86" t="s">
        <v>1082</v>
      </c>
      <c r="O31" s="86" t="s">
        <v>1079</v>
      </c>
    </row>
    <row r="32" spans="3:16" s="39" customFormat="1" ht="15" customHeight="1">
      <c r="C32" s="44"/>
      <c r="D32" s="109"/>
      <c r="E32" s="105" t="s">
        <v>334</v>
      </c>
      <c r="F32" s="73"/>
      <c r="G32" s="73"/>
      <c r="H32" s="73"/>
      <c r="I32" s="73"/>
      <c r="J32" s="73"/>
      <c r="K32" s="74"/>
      <c r="L32" s="45"/>
      <c r="M32" s="52"/>
      <c r="P32" s="116"/>
    </row>
    <row r="33" spans="3:16" s="39" customFormat="1" ht="15" customHeight="1">
      <c r="C33" s="44"/>
      <c r="D33" s="107" t="s">
        <v>375</v>
      </c>
      <c r="E33" s="88" t="s">
        <v>157</v>
      </c>
      <c r="F33" s="68" t="s">
        <v>213</v>
      </c>
      <c r="G33" s="90">
        <f t="shared" si="0"/>
        <v>602499.11499999999</v>
      </c>
      <c r="H33" s="90">
        <f>H35+H36+H37</f>
        <v>0</v>
      </c>
      <c r="I33" s="90">
        <f>I34+I36+I37</f>
        <v>0</v>
      </c>
      <c r="J33" s="90">
        <f>J34+J35+J37</f>
        <v>369652.33299999998</v>
      </c>
      <c r="K33" s="90">
        <f>K34+K35+K36</f>
        <v>232846.78200000004</v>
      </c>
      <c r="L33" s="45"/>
      <c r="M33" s="52"/>
      <c r="P33" s="116">
        <v>50</v>
      </c>
    </row>
    <row r="34" spans="3:16" s="39" customFormat="1" ht="15" customHeight="1">
      <c r="C34" s="44"/>
      <c r="D34" s="107" t="s">
        <v>376</v>
      </c>
      <c r="E34" s="66" t="s">
        <v>134</v>
      </c>
      <c r="F34" s="68" t="s">
        <v>214</v>
      </c>
      <c r="G34" s="90">
        <f t="shared" si="0"/>
        <v>349581.61499999999</v>
      </c>
      <c r="H34" s="70"/>
      <c r="I34" s="91"/>
      <c r="J34" s="91">
        <f>H54</f>
        <v>349581.61499999999</v>
      </c>
      <c r="K34" s="91"/>
      <c r="L34" s="45"/>
      <c r="M34" s="52"/>
      <c r="P34" s="116">
        <v>60</v>
      </c>
    </row>
    <row r="35" spans="3:16" s="39" customFormat="1" ht="15" customHeight="1">
      <c r="C35" s="44"/>
      <c r="D35" s="107" t="s">
        <v>377</v>
      </c>
      <c r="E35" s="66" t="s">
        <v>135</v>
      </c>
      <c r="F35" s="68" t="s">
        <v>215</v>
      </c>
      <c r="G35" s="90">
        <f t="shared" si="0"/>
        <v>20070.717999999993</v>
      </c>
      <c r="H35" s="91"/>
      <c r="I35" s="70"/>
      <c r="J35" s="91">
        <f>I54</f>
        <v>20070.717999999993</v>
      </c>
      <c r="K35" s="91"/>
      <c r="L35" s="45"/>
      <c r="M35" s="52"/>
      <c r="P35" s="116">
        <v>70</v>
      </c>
    </row>
    <row r="36" spans="3:16" s="39" customFormat="1" ht="15" customHeight="1">
      <c r="C36" s="44"/>
      <c r="D36" s="107" t="s">
        <v>378</v>
      </c>
      <c r="E36" s="66" t="s">
        <v>136</v>
      </c>
      <c r="F36" s="68" t="s">
        <v>216</v>
      </c>
      <c r="G36" s="90">
        <f t="shared" si="0"/>
        <v>232846.78200000004</v>
      </c>
      <c r="H36" s="91"/>
      <c r="I36" s="91"/>
      <c r="J36" s="70"/>
      <c r="K36" s="91">
        <f>J54</f>
        <v>232846.78200000004</v>
      </c>
      <c r="L36" s="45"/>
      <c r="M36" s="52"/>
      <c r="P36" s="116">
        <v>80</v>
      </c>
    </row>
    <row r="37" spans="3:16" s="39" customFormat="1" ht="15" customHeight="1">
      <c r="C37" s="44"/>
      <c r="D37" s="107" t="s">
        <v>379</v>
      </c>
      <c r="E37" s="66" t="s">
        <v>158</v>
      </c>
      <c r="F37" s="68" t="s">
        <v>217</v>
      </c>
      <c r="G37" s="90">
        <f t="shared" si="0"/>
        <v>0</v>
      </c>
      <c r="H37" s="91"/>
      <c r="I37" s="91"/>
      <c r="J37" s="91"/>
      <c r="K37" s="70"/>
      <c r="L37" s="45"/>
      <c r="M37" s="52"/>
      <c r="P37" s="116">
        <v>90</v>
      </c>
    </row>
    <row r="38" spans="3:16" s="39" customFormat="1" ht="15" customHeight="1">
      <c r="C38" s="44"/>
      <c r="D38" s="107" t="s">
        <v>380</v>
      </c>
      <c r="E38" s="89" t="s">
        <v>161</v>
      </c>
      <c r="F38" s="68" t="s">
        <v>218</v>
      </c>
      <c r="G38" s="90">
        <f t="shared" si="0"/>
        <v>0</v>
      </c>
      <c r="H38" s="91"/>
      <c r="I38" s="91"/>
      <c r="J38" s="91"/>
      <c r="K38" s="91"/>
      <c r="L38" s="45"/>
      <c r="M38" s="52"/>
      <c r="P38" s="116"/>
    </row>
    <row r="39" spans="3:16" s="39" customFormat="1" ht="15" customHeight="1">
      <c r="C39" s="44"/>
      <c r="D39" s="107" t="s">
        <v>381</v>
      </c>
      <c r="E39" s="88" t="s">
        <v>502</v>
      </c>
      <c r="F39" s="110" t="s">
        <v>219</v>
      </c>
      <c r="G39" s="90">
        <f t="shared" si="0"/>
        <v>367554.86</v>
      </c>
      <c r="H39" s="90">
        <f>H40+H42+H45+H53</f>
        <v>10695.096</v>
      </c>
      <c r="I39" s="90">
        <f>I40+I42+I45+I53</f>
        <v>14672.184000000001</v>
      </c>
      <c r="J39" s="90">
        <f>J40+J42+J45+J53</f>
        <v>130616.666</v>
      </c>
      <c r="K39" s="90">
        <f>K40+K42+K45+K53</f>
        <v>211570.91399999999</v>
      </c>
      <c r="L39" s="45"/>
      <c r="M39" s="52"/>
      <c r="P39" s="116">
        <v>100</v>
      </c>
    </row>
    <row r="40" spans="3:16" s="39" customFormat="1" ht="22.5">
      <c r="C40" s="44"/>
      <c r="D40" s="107" t="s">
        <v>382</v>
      </c>
      <c r="E40" s="67" t="s">
        <v>503</v>
      </c>
      <c r="F40" s="68" t="s">
        <v>220</v>
      </c>
      <c r="G40" s="90">
        <f t="shared" si="0"/>
        <v>40351.158000000003</v>
      </c>
      <c r="H40" s="91"/>
      <c r="I40" s="91">
        <v>5402.9520000000002</v>
      </c>
      <c r="J40" s="91">
        <v>24666.967000000001</v>
      </c>
      <c r="K40" s="91">
        <v>10281.239</v>
      </c>
      <c r="L40" s="45"/>
      <c r="M40" s="52"/>
      <c r="P40" s="116"/>
    </row>
    <row r="41" spans="3:16" s="39" customFormat="1" ht="15" customHeight="1">
      <c r="C41" s="44"/>
      <c r="D41" s="107" t="s">
        <v>486</v>
      </c>
      <c r="E41" s="69" t="s">
        <v>476</v>
      </c>
      <c r="F41" s="68" t="s">
        <v>223</v>
      </c>
      <c r="G41" s="90">
        <f t="shared" si="0"/>
        <v>0</v>
      </c>
      <c r="H41" s="91"/>
      <c r="I41" s="91"/>
      <c r="J41" s="91"/>
      <c r="K41" s="91"/>
      <c r="L41" s="45"/>
      <c r="M41" s="52"/>
      <c r="P41" s="116"/>
    </row>
    <row r="42" spans="3:16" s="39" customFormat="1" ht="15" customHeight="1">
      <c r="C42" s="44"/>
      <c r="D42" s="107" t="s">
        <v>383</v>
      </c>
      <c r="E42" s="67" t="s">
        <v>221</v>
      </c>
      <c r="F42" s="68" t="s">
        <v>224</v>
      </c>
      <c r="G42" s="90">
        <f t="shared" si="0"/>
        <v>159288.617</v>
      </c>
      <c r="H42" s="91">
        <v>10695.096</v>
      </c>
      <c r="I42" s="91">
        <v>9269.232</v>
      </c>
      <c r="J42" s="91">
        <v>94664.650999999998</v>
      </c>
      <c r="K42" s="91">
        <v>44659.637999999999</v>
      </c>
      <c r="L42" s="45"/>
      <c r="M42" s="52"/>
      <c r="P42" s="116"/>
    </row>
    <row r="43" spans="3:16" s="39" customFormat="1" ht="15" customHeight="1">
      <c r="C43" s="44"/>
      <c r="D43" s="107" t="s">
        <v>487</v>
      </c>
      <c r="E43" s="69" t="s">
        <v>504</v>
      </c>
      <c r="F43" s="68" t="s">
        <v>225</v>
      </c>
      <c r="G43" s="90">
        <f t="shared" si="0"/>
        <v>159288.617</v>
      </c>
      <c r="H43" s="91">
        <f>H42</f>
        <v>10695.096</v>
      </c>
      <c r="I43" s="91">
        <f>I42</f>
        <v>9269.232</v>
      </c>
      <c r="J43" s="91">
        <f>J42</f>
        <v>94664.650999999998</v>
      </c>
      <c r="K43" s="91">
        <f>K42</f>
        <v>44659.637999999999</v>
      </c>
      <c r="L43" s="45"/>
      <c r="M43" s="52"/>
      <c r="P43" s="116"/>
    </row>
    <row r="44" spans="3:16" s="39" customFormat="1" ht="15" customHeight="1">
      <c r="C44" s="44"/>
      <c r="D44" s="107" t="s">
        <v>488</v>
      </c>
      <c r="E44" s="71" t="s">
        <v>476</v>
      </c>
      <c r="F44" s="68" t="s">
        <v>226</v>
      </c>
      <c r="G44" s="90">
        <f t="shared" si="0"/>
        <v>0</v>
      </c>
      <c r="H44" s="91"/>
      <c r="I44" s="91"/>
      <c r="J44" s="91"/>
      <c r="K44" s="91"/>
      <c r="L44" s="45"/>
      <c r="M44" s="52"/>
      <c r="P44" s="116"/>
    </row>
    <row r="45" spans="3:16" s="39" customFormat="1" ht="15" customHeight="1">
      <c r="C45" s="44"/>
      <c r="D45" s="107" t="s">
        <v>384</v>
      </c>
      <c r="E45" s="67" t="s">
        <v>505</v>
      </c>
      <c r="F45" s="68" t="s">
        <v>227</v>
      </c>
      <c r="G45" s="90">
        <f t="shared" si="0"/>
        <v>7827.7240000000002</v>
      </c>
      <c r="H45" s="90">
        <f>SUM(H46:H52)</f>
        <v>0</v>
      </c>
      <c r="I45" s="90">
        <f>SUM(I46:I52)</f>
        <v>0</v>
      </c>
      <c r="J45" s="90">
        <f>SUM(J46:J52)</f>
        <v>7604.3850000000002</v>
      </c>
      <c r="K45" s="90">
        <f>SUM(K46:K52)</f>
        <v>223.339</v>
      </c>
      <c r="L45" s="45"/>
      <c r="M45" s="52"/>
      <c r="P45" s="116"/>
    </row>
    <row r="46" spans="3:16" s="39" customFormat="1" ht="12.75" hidden="1">
      <c r="C46" s="44"/>
      <c r="D46" s="114" t="s">
        <v>496</v>
      </c>
      <c r="E46" s="113"/>
      <c r="F46" s="84" t="s">
        <v>227</v>
      </c>
      <c r="G46" s="75"/>
      <c r="H46" s="75"/>
      <c r="I46" s="75"/>
      <c r="J46" s="75"/>
      <c r="K46" s="75"/>
      <c r="L46" s="45"/>
      <c r="M46" s="52"/>
      <c r="P46" s="116"/>
    </row>
    <row r="47" spans="3:16" s="39" customFormat="1" ht="15" customHeight="1">
      <c r="C47" s="122" t="s">
        <v>0</v>
      </c>
      <c r="D47" s="115" t="s">
        <v>1138</v>
      </c>
      <c r="E47" s="82" t="s">
        <v>821</v>
      </c>
      <c r="F47" s="79">
        <v>751</v>
      </c>
      <c r="G47" s="96">
        <f>SUM(H47:K47)</f>
        <v>541.85200000000009</v>
      </c>
      <c r="H47" s="97"/>
      <c r="I47" s="97"/>
      <c r="J47" s="97">
        <v>521.70500000000004</v>
      </c>
      <c r="K47" s="98">
        <v>20.146999999999998</v>
      </c>
      <c r="L47" s="45"/>
      <c r="M47" s="85" t="s">
        <v>822</v>
      </c>
      <c r="N47" s="86" t="s">
        <v>823</v>
      </c>
      <c r="O47" s="86" t="s">
        <v>820</v>
      </c>
    </row>
    <row r="48" spans="3:16" s="39" customFormat="1" ht="15" customHeight="1">
      <c r="C48" s="122" t="s">
        <v>0</v>
      </c>
      <c r="D48" s="115" t="s">
        <v>1139</v>
      </c>
      <c r="E48" s="82" t="s">
        <v>789</v>
      </c>
      <c r="F48" s="79">
        <v>752</v>
      </c>
      <c r="G48" s="96">
        <f>SUM(H48:K48)</f>
        <v>987.86800000000005</v>
      </c>
      <c r="H48" s="97"/>
      <c r="I48" s="97"/>
      <c r="J48" s="97">
        <v>784.67600000000004</v>
      </c>
      <c r="K48" s="98">
        <v>203.19200000000001</v>
      </c>
      <c r="L48" s="45"/>
      <c r="M48" s="85" t="s">
        <v>790</v>
      </c>
      <c r="N48" s="86" t="s">
        <v>791</v>
      </c>
      <c r="O48" s="86" t="s">
        <v>788</v>
      </c>
    </row>
    <row r="49" spans="3:16" s="39" customFormat="1" ht="15" customHeight="1">
      <c r="C49" s="122" t="s">
        <v>0</v>
      </c>
      <c r="D49" s="115" t="s">
        <v>1140</v>
      </c>
      <c r="E49" s="82" t="s">
        <v>1099</v>
      </c>
      <c r="F49" s="79">
        <v>753</v>
      </c>
      <c r="G49" s="96">
        <f>SUM(H49:K49)</f>
        <v>4693.3649999999998</v>
      </c>
      <c r="H49" s="97"/>
      <c r="I49" s="97"/>
      <c r="J49" s="97">
        <v>4693.3649999999998</v>
      </c>
      <c r="K49" s="98"/>
      <c r="L49" s="45"/>
      <c r="M49" s="85" t="s">
        <v>1100</v>
      </c>
      <c r="N49" s="86" t="s">
        <v>1101</v>
      </c>
      <c r="O49" s="86" t="s">
        <v>1098</v>
      </c>
    </row>
    <row r="50" spans="3:16" s="39" customFormat="1" ht="15" customHeight="1">
      <c r="C50" s="122" t="s">
        <v>0</v>
      </c>
      <c r="D50" s="115" t="s">
        <v>1141</v>
      </c>
      <c r="E50" s="82" t="s">
        <v>986</v>
      </c>
      <c r="F50" s="79">
        <v>754</v>
      </c>
      <c r="G50" s="96">
        <f>SUM(H50:K50)</f>
        <v>1405.4390000000001</v>
      </c>
      <c r="H50" s="97"/>
      <c r="I50" s="97"/>
      <c r="J50" s="97">
        <v>1405.4390000000001</v>
      </c>
      <c r="K50" s="98"/>
      <c r="L50" s="45"/>
      <c r="M50" s="85" t="s">
        <v>987</v>
      </c>
      <c r="N50" s="86" t="s">
        <v>780</v>
      </c>
      <c r="O50" s="86" t="s">
        <v>985</v>
      </c>
    </row>
    <row r="51" spans="3:16" s="39" customFormat="1" ht="15" customHeight="1">
      <c r="C51" s="122" t="s">
        <v>0</v>
      </c>
      <c r="D51" s="115" t="s">
        <v>1142</v>
      </c>
      <c r="E51" s="82" t="s">
        <v>976</v>
      </c>
      <c r="F51" s="79">
        <v>755</v>
      </c>
      <c r="G51" s="96">
        <f>SUM(H51:K51)</f>
        <v>199.2</v>
      </c>
      <c r="H51" s="97"/>
      <c r="I51" s="97"/>
      <c r="J51" s="97">
        <v>199.2</v>
      </c>
      <c r="K51" s="98"/>
      <c r="L51" s="45"/>
      <c r="M51" s="85" t="s">
        <v>977</v>
      </c>
      <c r="N51" s="86" t="s">
        <v>846</v>
      </c>
      <c r="O51" s="86" t="s">
        <v>975</v>
      </c>
    </row>
    <row r="52" spans="3:16" s="39" customFormat="1" ht="15" customHeight="1">
      <c r="C52" s="44"/>
      <c r="D52" s="76"/>
      <c r="E52" s="105" t="s">
        <v>334</v>
      </c>
      <c r="F52" s="73"/>
      <c r="G52" s="73"/>
      <c r="H52" s="73"/>
      <c r="I52" s="73"/>
      <c r="J52" s="73"/>
      <c r="K52" s="74"/>
      <c r="L52" s="45"/>
      <c r="M52" s="52"/>
      <c r="P52" s="116"/>
    </row>
    <row r="53" spans="3:16" s="39" customFormat="1" ht="15" customHeight="1">
      <c r="C53" s="44"/>
      <c r="D53" s="107" t="s">
        <v>385</v>
      </c>
      <c r="E53" s="106" t="s">
        <v>477</v>
      </c>
      <c r="F53" s="68" t="s">
        <v>228</v>
      </c>
      <c r="G53" s="90">
        <f t="shared" si="0"/>
        <v>160087.361</v>
      </c>
      <c r="H53" s="91"/>
      <c r="I53" s="91"/>
      <c r="J53" s="91">
        <v>3680.663</v>
      </c>
      <c r="K53" s="91">
        <v>156406.698</v>
      </c>
      <c r="L53" s="45"/>
      <c r="M53" s="52"/>
      <c r="P53" s="116">
        <v>120</v>
      </c>
    </row>
    <row r="54" spans="3:16" s="39" customFormat="1" ht="15" customHeight="1">
      <c r="C54" s="44"/>
      <c r="D54" s="107" t="s">
        <v>386</v>
      </c>
      <c r="E54" s="88" t="s">
        <v>159</v>
      </c>
      <c r="F54" s="68" t="s">
        <v>229</v>
      </c>
      <c r="G54" s="90">
        <f t="shared" si="0"/>
        <v>602499.11499999999</v>
      </c>
      <c r="H54" s="91">
        <f>H15-H55-H57-H42</f>
        <v>349581.61499999999</v>
      </c>
      <c r="I54" s="91">
        <f>I15-I39-I57</f>
        <v>20070.717999999993</v>
      </c>
      <c r="J54" s="91">
        <f>J15+J33-J57-J39</f>
        <v>232846.78200000004</v>
      </c>
      <c r="K54" s="91">
        <f>K15+K33-K57-K39</f>
        <v>0</v>
      </c>
      <c r="L54" s="45"/>
      <c r="M54" s="52"/>
      <c r="P54" s="116">
        <v>150</v>
      </c>
    </row>
    <row r="55" spans="3:16" s="39" customFormat="1" ht="15" customHeight="1">
      <c r="C55" s="44"/>
      <c r="D55" s="107" t="s">
        <v>387</v>
      </c>
      <c r="E55" s="88" t="s">
        <v>160</v>
      </c>
      <c r="F55" s="68" t="s">
        <v>230</v>
      </c>
      <c r="G55" s="90">
        <f t="shared" si="0"/>
        <v>231.19200000000001</v>
      </c>
      <c r="H55" s="91">
        <v>231.19200000000001</v>
      </c>
      <c r="I55" s="91"/>
      <c r="J55" s="91"/>
      <c r="K55" s="91"/>
      <c r="L55" s="45"/>
      <c r="M55" s="52"/>
      <c r="P55" s="116">
        <v>160</v>
      </c>
    </row>
    <row r="56" spans="3:16" s="39" customFormat="1" ht="15" customHeight="1">
      <c r="C56" s="44"/>
      <c r="D56" s="107" t="s">
        <v>388</v>
      </c>
      <c r="E56" s="88" t="s">
        <v>162</v>
      </c>
      <c r="F56" s="68" t="s">
        <v>231</v>
      </c>
      <c r="G56" s="90">
        <f t="shared" si="0"/>
        <v>0</v>
      </c>
      <c r="H56" s="91"/>
      <c r="I56" s="91"/>
      <c r="J56" s="91"/>
      <c r="K56" s="91"/>
      <c r="L56" s="45"/>
      <c r="M56" s="52"/>
      <c r="P56" s="116">
        <v>180</v>
      </c>
    </row>
    <row r="57" spans="3:16" s="39" customFormat="1" ht="15" customHeight="1">
      <c r="C57" s="44"/>
      <c r="D57" s="107" t="s">
        <v>389</v>
      </c>
      <c r="E57" s="88" t="s">
        <v>473</v>
      </c>
      <c r="F57" s="68" t="s">
        <v>232</v>
      </c>
      <c r="G57" s="90">
        <f t="shared" si="0"/>
        <v>45031.877999999997</v>
      </c>
      <c r="H57" s="91">
        <v>118.563</v>
      </c>
      <c r="I57" s="91">
        <v>2137.83</v>
      </c>
      <c r="J57" s="91">
        <v>20998.816999999999</v>
      </c>
      <c r="K57" s="91">
        <v>21776.668000000001</v>
      </c>
      <c r="L57" s="45"/>
      <c r="M57" s="52"/>
      <c r="P57" s="116">
        <v>190</v>
      </c>
    </row>
    <row r="58" spans="3:16" s="39" customFormat="1" ht="15" customHeight="1">
      <c r="C58" s="44"/>
      <c r="D58" s="107" t="s">
        <v>390</v>
      </c>
      <c r="E58" s="67" t="s">
        <v>474</v>
      </c>
      <c r="F58" s="68" t="s">
        <v>234</v>
      </c>
      <c r="G58" s="90">
        <f t="shared" si="0"/>
        <v>0</v>
      </c>
      <c r="H58" s="91"/>
      <c r="I58" s="91"/>
      <c r="J58" s="91"/>
      <c r="K58" s="91"/>
      <c r="L58" s="45"/>
      <c r="M58" s="52"/>
      <c r="P58" s="116">
        <v>200</v>
      </c>
    </row>
    <row r="59" spans="3:16" s="39" customFormat="1" ht="15" customHeight="1">
      <c r="C59" s="44"/>
      <c r="D59" s="107" t="s">
        <v>475</v>
      </c>
      <c r="E59" s="88" t="s">
        <v>417</v>
      </c>
      <c r="F59" s="68" t="s">
        <v>235</v>
      </c>
      <c r="G59" s="90">
        <f t="shared" si="0"/>
        <v>56310.8</v>
      </c>
      <c r="H59" s="91">
        <v>125.41200000000001</v>
      </c>
      <c r="I59" s="91">
        <v>2569.0790000000002</v>
      </c>
      <c r="J59" s="91">
        <v>26454.089</v>
      </c>
      <c r="K59" s="91">
        <v>27162.22</v>
      </c>
      <c r="L59" s="45"/>
      <c r="M59" s="52"/>
      <c r="P59" s="117"/>
    </row>
    <row r="60" spans="3:16" s="39" customFormat="1" ht="22.5">
      <c r="C60" s="44"/>
      <c r="D60" s="107" t="s">
        <v>391</v>
      </c>
      <c r="E60" s="89" t="s">
        <v>236</v>
      </c>
      <c r="F60" s="68" t="s">
        <v>237</v>
      </c>
      <c r="G60" s="90">
        <f t="shared" si="0"/>
        <v>-11278.922</v>
      </c>
      <c r="H60" s="90">
        <f>H57-H59</f>
        <v>-6.8490000000000038</v>
      </c>
      <c r="I60" s="90">
        <f>I57-I59</f>
        <v>-431.24900000000025</v>
      </c>
      <c r="J60" s="90">
        <f>J57-J59</f>
        <v>-5455.2720000000008</v>
      </c>
      <c r="K60" s="90">
        <f>K57-K59</f>
        <v>-5385.5519999999997</v>
      </c>
      <c r="L60" s="45"/>
      <c r="M60" s="52"/>
      <c r="P60" s="117"/>
    </row>
    <row r="61" spans="3:16" s="39" customFormat="1" ht="15" customHeight="1">
      <c r="C61" s="44"/>
      <c r="D61" s="107" t="s">
        <v>392</v>
      </c>
      <c r="E61" s="87" t="s">
        <v>163</v>
      </c>
      <c r="F61" s="68" t="s">
        <v>238</v>
      </c>
      <c r="G61" s="90">
        <f t="shared" si="0"/>
        <v>0</v>
      </c>
      <c r="H61" s="90">
        <f>(H15+H33+H38)-(H39+H54+H55+H56+H57)</f>
        <v>0</v>
      </c>
      <c r="I61" s="90">
        <f>(I15+I33+I38)-(I39+I54+I55+I56+I57)</f>
        <v>0</v>
      </c>
      <c r="J61" s="90">
        <f>(J15+J33+J38)-(J39+J54+J55+J56+J57)</f>
        <v>0</v>
      </c>
      <c r="K61" s="90">
        <f>(K15+K33+K38)-(K39+K54+K55+K56+K57)</f>
        <v>0</v>
      </c>
      <c r="L61" s="45"/>
      <c r="M61" s="52"/>
      <c r="P61" s="116">
        <v>210</v>
      </c>
    </row>
    <row r="62" spans="3:16" s="39" customFormat="1" ht="15" customHeight="1">
      <c r="C62" s="44"/>
      <c r="D62" s="129" t="s">
        <v>201</v>
      </c>
      <c r="E62" s="130"/>
      <c r="F62" s="130"/>
      <c r="G62" s="130"/>
      <c r="H62" s="130"/>
      <c r="I62" s="130"/>
      <c r="J62" s="130"/>
      <c r="K62" s="131"/>
      <c r="L62" s="45"/>
      <c r="M62" s="52"/>
      <c r="P62" s="117"/>
    </row>
    <row r="63" spans="3:16" s="39" customFormat="1" ht="15" customHeight="1">
      <c r="C63" s="44"/>
      <c r="D63" s="107" t="s">
        <v>393</v>
      </c>
      <c r="E63" s="88" t="s">
        <v>498</v>
      </c>
      <c r="F63" s="68" t="s">
        <v>239</v>
      </c>
      <c r="G63" s="90">
        <f t="shared" si="0"/>
        <v>104.89099999999999</v>
      </c>
      <c r="H63" s="90">
        <f>H64+H65+H68+H71</f>
        <v>9.1199999999999992</v>
      </c>
      <c r="I63" s="90">
        <f>I64+I65+I68+I71</f>
        <v>4.3899999999999997</v>
      </c>
      <c r="J63" s="90">
        <f>J64+J65+J68+J71</f>
        <v>32.893999999999998</v>
      </c>
      <c r="K63" s="90">
        <f>K64+K65+K68+K71</f>
        <v>58.487000000000002</v>
      </c>
      <c r="L63" s="45"/>
      <c r="M63" s="52"/>
      <c r="P63" s="116">
        <v>300</v>
      </c>
    </row>
    <row r="64" spans="3:16" s="39" customFormat="1" ht="15" customHeight="1">
      <c r="C64" s="44"/>
      <c r="D64" s="107" t="s">
        <v>394</v>
      </c>
      <c r="E64" s="67" t="s">
        <v>210</v>
      </c>
      <c r="F64" s="68" t="s">
        <v>240</v>
      </c>
      <c r="G64" s="90">
        <f t="shared" si="0"/>
        <v>0</v>
      </c>
      <c r="H64" s="91"/>
      <c r="I64" s="91"/>
      <c r="J64" s="91"/>
      <c r="K64" s="91"/>
      <c r="L64" s="45"/>
      <c r="M64" s="52"/>
      <c r="P64" s="116">
        <v>310</v>
      </c>
    </row>
    <row r="65" spans="3:16" s="39" customFormat="1" ht="15" customHeight="1">
      <c r="C65" s="44"/>
      <c r="D65" s="107" t="s">
        <v>395</v>
      </c>
      <c r="E65" s="67" t="s">
        <v>499</v>
      </c>
      <c r="F65" s="68" t="s">
        <v>241</v>
      </c>
      <c r="G65" s="90">
        <f t="shared" si="0"/>
        <v>0</v>
      </c>
      <c r="H65" s="90">
        <f>SUM(H66:H67)</f>
        <v>0</v>
      </c>
      <c r="I65" s="90">
        <f>SUM(I66:I67)</f>
        <v>0</v>
      </c>
      <c r="J65" s="90">
        <f>SUM(J66:J67)</f>
        <v>0</v>
      </c>
      <c r="K65" s="90">
        <f>SUM(K66:K67)</f>
        <v>0</v>
      </c>
      <c r="L65" s="45"/>
      <c r="M65" s="52"/>
      <c r="P65" s="116">
        <v>320</v>
      </c>
    </row>
    <row r="66" spans="3:16" s="39" customFormat="1" ht="12.75" hidden="1">
      <c r="C66" s="44"/>
      <c r="D66" s="114" t="s">
        <v>483</v>
      </c>
      <c r="E66" s="113"/>
      <c r="F66" s="84" t="s">
        <v>241</v>
      </c>
      <c r="G66" s="75"/>
      <c r="H66" s="75"/>
      <c r="I66" s="75"/>
      <c r="J66" s="75"/>
      <c r="K66" s="75"/>
      <c r="L66" s="45"/>
      <c r="M66" s="52"/>
      <c r="P66" s="116"/>
    </row>
    <row r="67" spans="3:16" s="39" customFormat="1" ht="15" customHeight="1">
      <c r="C67" s="44"/>
      <c r="D67" s="109"/>
      <c r="E67" s="105" t="s">
        <v>334</v>
      </c>
      <c r="F67" s="73"/>
      <c r="G67" s="73"/>
      <c r="H67" s="73"/>
      <c r="I67" s="73"/>
      <c r="J67" s="73"/>
      <c r="K67" s="74"/>
      <c r="L67" s="45"/>
      <c r="M67" s="52"/>
      <c r="P67" s="116"/>
    </row>
    <row r="68" spans="3:16" s="39" customFormat="1" ht="15" customHeight="1">
      <c r="C68" s="44"/>
      <c r="D68" s="107" t="s">
        <v>396</v>
      </c>
      <c r="E68" s="67" t="s">
        <v>500</v>
      </c>
      <c r="F68" s="68" t="s">
        <v>242</v>
      </c>
      <c r="G68" s="90">
        <f t="shared" si="0"/>
        <v>0</v>
      </c>
      <c r="H68" s="90">
        <f>SUM(H69:H70)</f>
        <v>0</v>
      </c>
      <c r="I68" s="90">
        <f>SUM(I69:I70)</f>
        <v>0</v>
      </c>
      <c r="J68" s="90">
        <f>SUM(J69:J70)</f>
        <v>0</v>
      </c>
      <c r="K68" s="90">
        <f>SUM(K69:K70)</f>
        <v>0</v>
      </c>
      <c r="L68" s="45"/>
      <c r="M68" s="52"/>
      <c r="P68" s="116"/>
    </row>
    <row r="69" spans="3:16" s="39" customFormat="1" ht="12.75" hidden="1" customHeight="1">
      <c r="C69" s="44"/>
      <c r="D69" s="114" t="s">
        <v>484</v>
      </c>
      <c r="E69" s="113"/>
      <c r="F69" s="84" t="s">
        <v>242</v>
      </c>
      <c r="G69" s="75"/>
      <c r="H69" s="75"/>
      <c r="I69" s="75"/>
      <c r="J69" s="75"/>
      <c r="K69" s="75"/>
      <c r="L69" s="45"/>
      <c r="M69" s="52"/>
      <c r="P69" s="116"/>
    </row>
    <row r="70" spans="3:16" s="39" customFormat="1" ht="15" customHeight="1">
      <c r="C70" s="44"/>
      <c r="D70" s="109"/>
      <c r="E70" s="105" t="s">
        <v>334</v>
      </c>
      <c r="F70" s="73"/>
      <c r="G70" s="73"/>
      <c r="H70" s="73"/>
      <c r="I70" s="73"/>
      <c r="J70" s="73"/>
      <c r="K70" s="74"/>
      <c r="L70" s="45"/>
      <c r="M70" s="52"/>
      <c r="P70" s="116"/>
    </row>
    <row r="71" spans="3:16" s="39" customFormat="1" ht="15" customHeight="1">
      <c r="C71" s="44"/>
      <c r="D71" s="107" t="s">
        <v>397</v>
      </c>
      <c r="E71" s="67" t="s">
        <v>501</v>
      </c>
      <c r="F71" s="68" t="s">
        <v>243</v>
      </c>
      <c r="G71" s="90">
        <f t="shared" si="0"/>
        <v>104.89099999999999</v>
      </c>
      <c r="H71" s="90">
        <f>SUM(H72:H74)</f>
        <v>9.1199999999999992</v>
      </c>
      <c r="I71" s="90">
        <f>SUM(I72:I74)</f>
        <v>4.3899999999999997</v>
      </c>
      <c r="J71" s="90">
        <f>SUM(J72:J74)</f>
        <v>32.893999999999998</v>
      </c>
      <c r="K71" s="90">
        <f>SUM(K72:K74)</f>
        <v>58.487000000000002</v>
      </c>
      <c r="L71" s="45"/>
      <c r="M71" s="52"/>
      <c r="P71" s="116">
        <v>330</v>
      </c>
    </row>
    <row r="72" spans="3:16" s="39" customFormat="1" ht="12.75" hidden="1" customHeight="1">
      <c r="C72" s="44"/>
      <c r="D72" s="114" t="s">
        <v>485</v>
      </c>
      <c r="E72" s="113"/>
      <c r="F72" s="84" t="s">
        <v>243</v>
      </c>
      <c r="G72" s="75"/>
      <c r="H72" s="75"/>
      <c r="I72" s="75"/>
      <c r="J72" s="75"/>
      <c r="K72" s="75"/>
      <c r="L72" s="45"/>
      <c r="M72" s="52"/>
      <c r="P72" s="116"/>
    </row>
    <row r="73" spans="3:16" s="39" customFormat="1" ht="15" customHeight="1">
      <c r="C73" s="122" t="s">
        <v>0</v>
      </c>
      <c r="D73" s="115" t="s">
        <v>1143</v>
      </c>
      <c r="E73" s="82" t="s">
        <v>1099</v>
      </c>
      <c r="F73" s="79">
        <v>1461</v>
      </c>
      <c r="G73" s="96">
        <f>SUM(H73:K73)</f>
        <v>104.89099999999999</v>
      </c>
      <c r="H73" s="97">
        <v>9.1199999999999992</v>
      </c>
      <c r="I73" s="97">
        <v>4.3899999999999997</v>
      </c>
      <c r="J73" s="97">
        <v>32.893999999999998</v>
      </c>
      <c r="K73" s="98">
        <v>58.487000000000002</v>
      </c>
      <c r="L73" s="45"/>
      <c r="M73" s="85" t="s">
        <v>1100</v>
      </c>
      <c r="N73" s="86" t="s">
        <v>1101</v>
      </c>
      <c r="O73" s="86" t="s">
        <v>1098</v>
      </c>
    </row>
    <row r="74" spans="3:16" s="39" customFormat="1" ht="15" customHeight="1">
      <c r="C74" s="44"/>
      <c r="D74" s="109"/>
      <c r="E74" s="105" t="s">
        <v>334</v>
      </c>
      <c r="F74" s="73"/>
      <c r="G74" s="73"/>
      <c r="H74" s="73"/>
      <c r="I74" s="73"/>
      <c r="J74" s="73"/>
      <c r="K74" s="74"/>
      <c r="L74" s="45"/>
      <c r="M74" s="52"/>
      <c r="P74" s="116"/>
    </row>
    <row r="75" spans="3:16" s="39" customFormat="1" ht="15" customHeight="1">
      <c r="C75" s="44"/>
      <c r="D75" s="107" t="s">
        <v>398</v>
      </c>
      <c r="E75" s="88" t="s">
        <v>157</v>
      </c>
      <c r="F75" s="68" t="s">
        <v>244</v>
      </c>
      <c r="G75" s="90">
        <f t="shared" si="0"/>
        <v>0</v>
      </c>
      <c r="H75" s="90">
        <f>H77+H78+H79</f>
        <v>0</v>
      </c>
      <c r="I75" s="90">
        <f>I76+I78+I79</f>
        <v>0</v>
      </c>
      <c r="J75" s="90">
        <f>J76+J77+J79</f>
        <v>0</v>
      </c>
      <c r="K75" s="90">
        <f>K76+K77+K78</f>
        <v>0</v>
      </c>
      <c r="L75" s="45"/>
      <c r="M75" s="52"/>
      <c r="P75" s="116">
        <v>340</v>
      </c>
    </row>
    <row r="76" spans="3:16" s="39" customFormat="1" ht="15" customHeight="1">
      <c r="C76" s="44"/>
      <c r="D76" s="107" t="s">
        <v>399</v>
      </c>
      <c r="E76" s="66" t="s">
        <v>134</v>
      </c>
      <c r="F76" s="68" t="s">
        <v>245</v>
      </c>
      <c r="G76" s="90">
        <f t="shared" si="0"/>
        <v>0</v>
      </c>
      <c r="H76" s="70"/>
      <c r="I76" s="91"/>
      <c r="J76" s="91"/>
      <c r="K76" s="91"/>
      <c r="L76" s="45"/>
      <c r="M76" s="52"/>
      <c r="P76" s="116">
        <v>350</v>
      </c>
    </row>
    <row r="77" spans="3:16" s="39" customFormat="1" ht="15" customHeight="1">
      <c r="C77" s="44"/>
      <c r="D77" s="107" t="s">
        <v>400</v>
      </c>
      <c r="E77" s="66" t="s">
        <v>135</v>
      </c>
      <c r="F77" s="68" t="s">
        <v>246</v>
      </c>
      <c r="G77" s="90">
        <f t="shared" si="0"/>
        <v>0</v>
      </c>
      <c r="H77" s="91"/>
      <c r="I77" s="92"/>
      <c r="J77" s="91"/>
      <c r="K77" s="91"/>
      <c r="L77" s="45"/>
      <c r="M77" s="52"/>
      <c r="P77" s="116">
        <v>360</v>
      </c>
    </row>
    <row r="78" spans="3:16" s="39" customFormat="1" ht="15" customHeight="1">
      <c r="C78" s="44"/>
      <c r="D78" s="107" t="s">
        <v>401</v>
      </c>
      <c r="E78" s="66" t="s">
        <v>136</v>
      </c>
      <c r="F78" s="68" t="s">
        <v>247</v>
      </c>
      <c r="G78" s="90">
        <f t="shared" si="0"/>
        <v>0</v>
      </c>
      <c r="H78" s="91"/>
      <c r="I78" s="91"/>
      <c r="J78" s="70"/>
      <c r="K78" s="91"/>
      <c r="L78" s="45"/>
      <c r="M78" s="52"/>
      <c r="P78" s="116">
        <v>370</v>
      </c>
    </row>
    <row r="79" spans="3:16" s="39" customFormat="1" ht="15" customHeight="1">
      <c r="C79" s="44"/>
      <c r="D79" s="107" t="s">
        <v>402</v>
      </c>
      <c r="E79" s="66" t="s">
        <v>158</v>
      </c>
      <c r="F79" s="68" t="s">
        <v>248</v>
      </c>
      <c r="G79" s="90">
        <f t="shared" si="0"/>
        <v>0</v>
      </c>
      <c r="H79" s="91"/>
      <c r="I79" s="91"/>
      <c r="J79" s="91"/>
      <c r="K79" s="70"/>
      <c r="L79" s="45"/>
      <c r="M79" s="52"/>
      <c r="P79" s="116">
        <v>380</v>
      </c>
    </row>
    <row r="80" spans="3:16" s="39" customFormat="1" ht="15" customHeight="1">
      <c r="C80" s="44"/>
      <c r="D80" s="107" t="s">
        <v>403</v>
      </c>
      <c r="E80" s="89" t="s">
        <v>161</v>
      </c>
      <c r="F80" s="68" t="s">
        <v>249</v>
      </c>
      <c r="G80" s="90">
        <f t="shared" si="0"/>
        <v>0</v>
      </c>
      <c r="H80" s="91"/>
      <c r="I80" s="91"/>
      <c r="J80" s="91"/>
      <c r="K80" s="91"/>
      <c r="L80" s="45"/>
      <c r="M80" s="52"/>
      <c r="P80" s="116"/>
    </row>
    <row r="81" spans="3:16" s="39" customFormat="1" ht="15" customHeight="1">
      <c r="C81" s="44"/>
      <c r="D81" s="107" t="s">
        <v>404</v>
      </c>
      <c r="E81" s="88" t="s">
        <v>502</v>
      </c>
      <c r="F81" s="110" t="s">
        <v>250</v>
      </c>
      <c r="G81" s="90">
        <f t="shared" si="0"/>
        <v>104.89100000000002</v>
      </c>
      <c r="H81" s="90">
        <f>H82+H84+H87+H95</f>
        <v>9.1199999999999992</v>
      </c>
      <c r="I81" s="90">
        <f>I82+I84+I87+I95</f>
        <v>4.3899999999999997</v>
      </c>
      <c r="J81" s="90">
        <f>J82+J84+J87+J95</f>
        <v>32.894000000000005</v>
      </c>
      <c r="K81" s="90">
        <f>K82+K84+K87+K95</f>
        <v>58.487000000000009</v>
      </c>
      <c r="L81" s="45"/>
      <c r="M81" s="52"/>
      <c r="P81" s="116">
        <v>390</v>
      </c>
    </row>
    <row r="82" spans="3:16" s="39" customFormat="1" ht="22.5">
      <c r="C82" s="44"/>
      <c r="D82" s="107" t="s">
        <v>405</v>
      </c>
      <c r="E82" s="67" t="s">
        <v>503</v>
      </c>
      <c r="F82" s="68" t="s">
        <v>251</v>
      </c>
      <c r="G82" s="90">
        <f t="shared" si="0"/>
        <v>8.4589999999999996</v>
      </c>
      <c r="H82" s="123"/>
      <c r="I82" s="123">
        <v>0.98299999999999998</v>
      </c>
      <c r="J82" s="123">
        <v>6.0090000000000003</v>
      </c>
      <c r="K82" s="123">
        <v>1.4670000000000001</v>
      </c>
      <c r="L82" s="45"/>
      <c r="M82" s="52"/>
      <c r="P82" s="116"/>
    </row>
    <row r="83" spans="3:16" s="39" customFormat="1" ht="15" customHeight="1">
      <c r="C83" s="44"/>
      <c r="D83" s="107" t="s">
        <v>489</v>
      </c>
      <c r="E83" s="69" t="s">
        <v>476</v>
      </c>
      <c r="F83" s="68" t="s">
        <v>252</v>
      </c>
      <c r="G83" s="90">
        <f t="shared" si="0"/>
        <v>0</v>
      </c>
      <c r="H83" s="123"/>
      <c r="I83" s="123"/>
      <c r="J83" s="123"/>
      <c r="K83" s="123"/>
      <c r="L83" s="45"/>
      <c r="M83" s="52"/>
      <c r="P83" s="116"/>
    </row>
    <row r="84" spans="3:16" s="39" customFormat="1" ht="15" customHeight="1">
      <c r="C84" s="44"/>
      <c r="D84" s="107" t="s">
        <v>406</v>
      </c>
      <c r="E84" s="67" t="s">
        <v>221</v>
      </c>
      <c r="F84" s="68" t="s">
        <v>253</v>
      </c>
      <c r="G84" s="90">
        <f t="shared" si="0"/>
        <v>48.886699999999998</v>
      </c>
      <c r="H84" s="123">
        <v>9.1199999999999992</v>
      </c>
      <c r="I84" s="123">
        <f>4.39-0.983</f>
        <v>3.4069999999999996</v>
      </c>
      <c r="J84" s="123">
        <f>J73-J82-J87-J95</f>
        <v>25.1557</v>
      </c>
      <c r="K84" s="123">
        <v>11.204000000000001</v>
      </c>
      <c r="L84" s="45"/>
      <c r="M84" s="52"/>
      <c r="P84" s="116"/>
    </row>
    <row r="85" spans="3:16" s="39" customFormat="1" ht="15" customHeight="1">
      <c r="C85" s="44"/>
      <c r="D85" s="107" t="s">
        <v>490</v>
      </c>
      <c r="E85" s="69" t="s">
        <v>504</v>
      </c>
      <c r="F85" s="68" t="s">
        <v>254</v>
      </c>
      <c r="G85" s="90">
        <f t="shared" si="0"/>
        <v>0</v>
      </c>
      <c r="H85" s="123"/>
      <c r="I85" s="123"/>
      <c r="J85" s="123"/>
      <c r="K85" s="123"/>
      <c r="L85" s="45"/>
      <c r="M85" s="52"/>
      <c r="P85" s="116"/>
    </row>
    <row r="86" spans="3:16" s="39" customFormat="1" ht="15" customHeight="1">
      <c r="C86" s="44"/>
      <c r="D86" s="107" t="s">
        <v>491</v>
      </c>
      <c r="E86" s="71" t="s">
        <v>476</v>
      </c>
      <c r="F86" s="68" t="s">
        <v>255</v>
      </c>
      <c r="G86" s="90">
        <f t="shared" si="0"/>
        <v>0</v>
      </c>
      <c r="H86" s="123"/>
      <c r="I86" s="123"/>
      <c r="J86" s="123"/>
      <c r="K86" s="123"/>
      <c r="L86" s="45"/>
      <c r="M86" s="52"/>
      <c r="P86" s="116"/>
    </row>
    <row r="87" spans="3:16" s="39" customFormat="1" ht="15" customHeight="1">
      <c r="C87" s="44"/>
      <c r="D87" s="107" t="s">
        <v>407</v>
      </c>
      <c r="E87" s="67" t="s">
        <v>505</v>
      </c>
      <c r="F87" s="68" t="s">
        <v>256</v>
      </c>
      <c r="G87" s="90">
        <f t="shared" si="0"/>
        <v>1.3339999999999999</v>
      </c>
      <c r="H87" s="90">
        <f>SUM(H88:H94)</f>
        <v>0</v>
      </c>
      <c r="I87" s="90">
        <f>SUM(I88:I94)</f>
        <v>0</v>
      </c>
      <c r="J87" s="90">
        <f>SUM(J88:J94)</f>
        <v>1.2869999999999999</v>
      </c>
      <c r="K87" s="90">
        <f>SUM(K88:K94)</f>
        <v>4.7E-2</v>
      </c>
      <c r="L87" s="45"/>
      <c r="M87" s="52"/>
      <c r="P87" s="116"/>
    </row>
    <row r="88" spans="3:16" s="39" customFormat="1" ht="12.75" hidden="1" customHeight="1">
      <c r="C88" s="44"/>
      <c r="D88" s="114" t="s">
        <v>497</v>
      </c>
      <c r="E88" s="113"/>
      <c r="F88" s="84" t="s">
        <v>256</v>
      </c>
      <c r="G88" s="75"/>
      <c r="H88" s="75"/>
      <c r="I88" s="75"/>
      <c r="J88" s="75"/>
      <c r="K88" s="75"/>
      <c r="L88" s="45"/>
      <c r="M88" s="52"/>
      <c r="P88" s="116"/>
    </row>
    <row r="89" spans="3:16" s="39" customFormat="1" ht="15" customHeight="1">
      <c r="C89" s="122" t="s">
        <v>0</v>
      </c>
      <c r="D89" s="115" t="s">
        <v>1145</v>
      </c>
      <c r="E89" s="82" t="s">
        <v>821</v>
      </c>
      <c r="F89" s="79">
        <v>1781</v>
      </c>
      <c r="G89" s="96">
        <f>SUM(H89:K89)</f>
        <v>0.06</v>
      </c>
      <c r="H89" s="124"/>
      <c r="I89" s="124"/>
      <c r="J89" s="124">
        <v>0.06</v>
      </c>
      <c r="K89" s="125"/>
      <c r="L89" s="45"/>
      <c r="M89" s="85" t="s">
        <v>822</v>
      </c>
      <c r="N89" s="86" t="s">
        <v>823</v>
      </c>
      <c r="O89" s="86" t="s">
        <v>820</v>
      </c>
    </row>
    <row r="90" spans="3:16" s="39" customFormat="1" ht="15" customHeight="1">
      <c r="C90" s="122" t="s">
        <v>0</v>
      </c>
      <c r="D90" s="115" t="s">
        <v>1146</v>
      </c>
      <c r="E90" s="82" t="s">
        <v>789</v>
      </c>
      <c r="F90" s="79">
        <v>1782</v>
      </c>
      <c r="G90" s="96">
        <f>SUM(H90:K90)</f>
        <v>0.18</v>
      </c>
      <c r="H90" s="124"/>
      <c r="I90" s="124"/>
      <c r="J90" s="124">
        <v>0.14399999999999999</v>
      </c>
      <c r="K90" s="125">
        <v>3.5999999999999997E-2</v>
      </c>
      <c r="L90" s="45"/>
      <c r="M90" s="85" t="s">
        <v>790</v>
      </c>
      <c r="N90" s="86" t="s">
        <v>791</v>
      </c>
      <c r="O90" s="86" t="s">
        <v>788</v>
      </c>
    </row>
    <row r="91" spans="3:16" s="39" customFormat="1" ht="15" customHeight="1">
      <c r="C91" s="122" t="s">
        <v>0</v>
      </c>
      <c r="D91" s="115" t="s">
        <v>1147</v>
      </c>
      <c r="E91" s="82" t="s">
        <v>1099</v>
      </c>
      <c r="F91" s="79">
        <v>1783</v>
      </c>
      <c r="G91" s="96">
        <f>SUM(H91:K91)</f>
        <v>0.77700000000000002</v>
      </c>
      <c r="H91" s="124"/>
      <c r="I91" s="124"/>
      <c r="J91" s="124">
        <v>0.77700000000000002</v>
      </c>
      <c r="K91" s="125"/>
      <c r="L91" s="45"/>
      <c r="M91" s="85" t="s">
        <v>1100</v>
      </c>
      <c r="N91" s="86" t="s">
        <v>1101</v>
      </c>
      <c r="O91" s="86" t="s">
        <v>1098</v>
      </c>
    </row>
    <row r="92" spans="3:16" s="39" customFormat="1" ht="15" customHeight="1">
      <c r="C92" s="122" t="s">
        <v>0</v>
      </c>
      <c r="D92" s="115" t="s">
        <v>1148</v>
      </c>
      <c r="E92" s="82" t="s">
        <v>986</v>
      </c>
      <c r="F92" s="79">
        <v>1784</v>
      </c>
      <c r="G92" s="96">
        <f>SUM(H92:K92)</f>
        <v>0.30599999999999999</v>
      </c>
      <c r="H92" s="124"/>
      <c r="I92" s="124"/>
      <c r="J92" s="124">
        <v>0.30599999999999999</v>
      </c>
      <c r="K92" s="125"/>
      <c r="L92" s="45"/>
      <c r="M92" s="85" t="s">
        <v>987</v>
      </c>
      <c r="N92" s="86" t="s">
        <v>780</v>
      </c>
      <c r="O92" s="86" t="s">
        <v>985</v>
      </c>
    </row>
    <row r="93" spans="3:16" s="39" customFormat="1" ht="15" customHeight="1">
      <c r="C93" s="122" t="s">
        <v>0</v>
      </c>
      <c r="D93" s="115" t="s">
        <v>1149</v>
      </c>
      <c r="E93" s="82" t="s">
        <v>844</v>
      </c>
      <c r="F93" s="79">
        <v>1785</v>
      </c>
      <c r="G93" s="96">
        <f>SUM(H93:K93)</f>
        <v>1.0999999999999999E-2</v>
      </c>
      <c r="H93" s="124"/>
      <c r="I93" s="124"/>
      <c r="J93" s="124"/>
      <c r="K93" s="125">
        <v>1.0999999999999999E-2</v>
      </c>
      <c r="L93" s="45"/>
      <c r="M93" s="85" t="s">
        <v>845</v>
      </c>
      <c r="N93" s="86" t="s">
        <v>846</v>
      </c>
      <c r="O93" s="86" t="s">
        <v>843</v>
      </c>
    </row>
    <row r="94" spans="3:16" s="39" customFormat="1" ht="15" customHeight="1">
      <c r="C94" s="44"/>
      <c r="D94" s="109"/>
      <c r="E94" s="105" t="s">
        <v>334</v>
      </c>
      <c r="F94" s="73"/>
      <c r="G94" s="73"/>
      <c r="H94" s="73"/>
      <c r="I94" s="73"/>
      <c r="J94" s="73"/>
      <c r="K94" s="74"/>
      <c r="L94" s="45"/>
      <c r="M94" s="52"/>
      <c r="P94" s="116"/>
    </row>
    <row r="95" spans="3:16" s="39" customFormat="1" ht="15" customHeight="1">
      <c r="C95" s="44"/>
      <c r="D95" s="107" t="s">
        <v>408</v>
      </c>
      <c r="E95" s="106" t="s">
        <v>477</v>
      </c>
      <c r="F95" s="68" t="s">
        <v>257</v>
      </c>
      <c r="G95" s="90">
        <f t="shared" si="0"/>
        <v>46.211300000000008</v>
      </c>
      <c r="H95" s="91"/>
      <c r="I95" s="91"/>
      <c r="J95" s="123">
        <v>0.44230000000000003</v>
      </c>
      <c r="K95" s="123">
        <f>K71-K82-K84-K87</f>
        <v>45.769000000000005</v>
      </c>
      <c r="L95" s="45"/>
      <c r="M95" s="52"/>
      <c r="P95" s="116">
        <v>410</v>
      </c>
    </row>
    <row r="96" spans="3:16" s="39" customFormat="1" ht="15" customHeight="1">
      <c r="C96" s="44"/>
      <c r="D96" s="107" t="s">
        <v>409</v>
      </c>
      <c r="E96" s="88" t="s">
        <v>159</v>
      </c>
      <c r="F96" s="68" t="s">
        <v>258</v>
      </c>
      <c r="G96" s="90">
        <f t="shared" si="0"/>
        <v>0</v>
      </c>
      <c r="H96" s="91"/>
      <c r="I96" s="91"/>
      <c r="J96" s="91"/>
      <c r="K96" s="91"/>
      <c r="L96" s="45"/>
      <c r="M96" s="52"/>
      <c r="P96" s="116">
        <v>440</v>
      </c>
    </row>
    <row r="97" spans="3:16" s="39" customFormat="1" ht="15" customHeight="1">
      <c r="C97" s="44"/>
      <c r="D97" s="107" t="s">
        <v>410</v>
      </c>
      <c r="E97" s="88" t="s">
        <v>160</v>
      </c>
      <c r="F97" s="68" t="s">
        <v>259</v>
      </c>
      <c r="G97" s="90">
        <f t="shared" si="0"/>
        <v>0</v>
      </c>
      <c r="H97" s="91"/>
      <c r="I97" s="91"/>
      <c r="J97" s="91"/>
      <c r="K97" s="91"/>
      <c r="L97" s="45"/>
      <c r="M97" s="52"/>
      <c r="P97" s="116">
        <v>450</v>
      </c>
    </row>
    <row r="98" spans="3:16" s="39" customFormat="1" ht="15" customHeight="1">
      <c r="C98" s="44"/>
      <c r="D98" s="107" t="s">
        <v>411</v>
      </c>
      <c r="E98" s="88" t="s">
        <v>162</v>
      </c>
      <c r="F98" s="68" t="s">
        <v>260</v>
      </c>
      <c r="G98" s="90">
        <f t="shared" si="0"/>
        <v>0</v>
      </c>
      <c r="H98" s="91"/>
      <c r="I98" s="91"/>
      <c r="J98" s="91"/>
      <c r="K98" s="91"/>
      <c r="L98" s="45"/>
      <c r="M98" s="52"/>
      <c r="P98" s="116">
        <v>470</v>
      </c>
    </row>
    <row r="99" spans="3:16" s="39" customFormat="1" ht="15" customHeight="1">
      <c r="C99" s="44"/>
      <c r="D99" s="107" t="s">
        <v>412</v>
      </c>
      <c r="E99" s="88" t="s">
        <v>473</v>
      </c>
      <c r="F99" s="68" t="s">
        <v>261</v>
      </c>
      <c r="G99" s="90">
        <f t="shared" si="0"/>
        <v>0</v>
      </c>
      <c r="H99" s="91"/>
      <c r="I99" s="91"/>
      <c r="J99" s="91"/>
      <c r="K99" s="91"/>
      <c r="L99" s="45"/>
      <c r="M99" s="52"/>
      <c r="P99" s="116">
        <v>480</v>
      </c>
    </row>
    <row r="100" spans="3:16" s="39" customFormat="1" ht="15" customHeight="1">
      <c r="C100" s="44"/>
      <c r="D100" s="107" t="s">
        <v>413</v>
      </c>
      <c r="E100" s="67" t="s">
        <v>233</v>
      </c>
      <c r="F100" s="68" t="s">
        <v>262</v>
      </c>
      <c r="G100" s="90">
        <f t="shared" si="0"/>
        <v>0</v>
      </c>
      <c r="H100" s="91"/>
      <c r="I100" s="91"/>
      <c r="J100" s="91"/>
      <c r="K100" s="91"/>
      <c r="L100" s="45"/>
      <c r="M100" s="52"/>
      <c r="P100" s="116">
        <v>490</v>
      </c>
    </row>
    <row r="101" spans="3:16" s="39" customFormat="1" ht="15" customHeight="1">
      <c r="C101" s="44"/>
      <c r="D101" s="107" t="s">
        <v>414</v>
      </c>
      <c r="E101" s="88" t="s">
        <v>417</v>
      </c>
      <c r="F101" s="68" t="s">
        <v>263</v>
      </c>
      <c r="G101" s="90">
        <f t="shared" si="0"/>
        <v>0</v>
      </c>
      <c r="H101" s="91"/>
      <c r="I101" s="91"/>
      <c r="J101" s="91"/>
      <c r="K101" s="91"/>
      <c r="L101" s="45"/>
      <c r="M101" s="52"/>
      <c r="P101" s="116"/>
    </row>
    <row r="102" spans="3:16" s="39" customFormat="1" ht="22.5">
      <c r="C102" s="44"/>
      <c r="D102" s="107" t="s">
        <v>415</v>
      </c>
      <c r="E102" s="89" t="s">
        <v>236</v>
      </c>
      <c r="F102" s="68" t="s">
        <v>264</v>
      </c>
      <c r="G102" s="90">
        <f t="shared" si="0"/>
        <v>0</v>
      </c>
      <c r="H102" s="90">
        <f>H99-H101</f>
        <v>0</v>
      </c>
      <c r="I102" s="90">
        <f>I99-I101</f>
        <v>0</v>
      </c>
      <c r="J102" s="90">
        <f>J99-J101</f>
        <v>0</v>
      </c>
      <c r="K102" s="90">
        <f>K99-K101</f>
        <v>0</v>
      </c>
      <c r="L102" s="45"/>
      <c r="M102" s="52"/>
      <c r="P102" s="116"/>
    </row>
    <row r="103" spans="3:16" s="39" customFormat="1" ht="15" customHeight="1">
      <c r="C103" s="44"/>
      <c r="D103" s="107" t="s">
        <v>416</v>
      </c>
      <c r="E103" s="88" t="s">
        <v>163</v>
      </c>
      <c r="F103" s="68" t="s">
        <v>265</v>
      </c>
      <c r="G103" s="90">
        <f t="shared" si="0"/>
        <v>0</v>
      </c>
      <c r="H103" s="90">
        <f>(H63+H75+H80)-(H81+H96+H97+H98+H99)</f>
        <v>0</v>
      </c>
      <c r="I103" s="90">
        <f>(I63+I75+I80)-(I81+I96+I97+I98+I99)</f>
        <v>0</v>
      </c>
      <c r="J103" s="90">
        <f>(J63+J75+J80)-(J81+J96+J97+J98+J99)</f>
        <v>0</v>
      </c>
      <c r="K103" s="90">
        <f>(K63+K75+K80)-(K81+K96+K97+K98+K99)</f>
        <v>0</v>
      </c>
      <c r="L103" s="45"/>
      <c r="M103" s="52"/>
      <c r="P103" s="116">
        <v>500</v>
      </c>
    </row>
    <row r="104" spans="3:16" s="39" customFormat="1" ht="15" customHeight="1">
      <c r="C104" s="44"/>
      <c r="D104" s="129" t="s">
        <v>202</v>
      </c>
      <c r="E104" s="130"/>
      <c r="F104" s="130"/>
      <c r="G104" s="130"/>
      <c r="H104" s="130"/>
      <c r="I104" s="130"/>
      <c r="J104" s="130"/>
      <c r="K104" s="131"/>
      <c r="L104" s="45"/>
      <c r="M104" s="52"/>
      <c r="P104" s="117"/>
    </row>
    <row r="105" spans="3:16" s="39" customFormat="1" ht="15" customHeight="1">
      <c r="C105" s="44"/>
      <c r="D105" s="107" t="s">
        <v>418</v>
      </c>
      <c r="E105" s="88" t="s">
        <v>164</v>
      </c>
      <c r="F105" s="68" t="s">
        <v>266</v>
      </c>
      <c r="G105" s="90">
        <f t="shared" si="0"/>
        <v>104.89099999999999</v>
      </c>
      <c r="H105" s="97">
        <v>9.1199999999999992</v>
      </c>
      <c r="I105" s="97">
        <v>4.3899999999999997</v>
      </c>
      <c r="J105" s="97">
        <v>32.893999999999998</v>
      </c>
      <c r="K105" s="98">
        <v>58.487000000000002</v>
      </c>
      <c r="L105" s="45"/>
      <c r="M105" s="52"/>
      <c r="P105" s="116">
        <v>600</v>
      </c>
    </row>
    <row r="106" spans="3:16" s="39" customFormat="1" ht="15" customHeight="1">
      <c r="C106" s="44"/>
      <c r="D106" s="107" t="s">
        <v>419</v>
      </c>
      <c r="E106" s="88" t="s">
        <v>165</v>
      </c>
      <c r="F106" s="68" t="s">
        <v>267</v>
      </c>
      <c r="G106" s="90">
        <f t="shared" si="0"/>
        <v>0</v>
      </c>
      <c r="H106" s="91"/>
      <c r="I106" s="91"/>
      <c r="J106" s="91"/>
      <c r="K106" s="91"/>
      <c r="L106" s="45"/>
      <c r="M106" s="52"/>
      <c r="P106" s="116">
        <v>610</v>
      </c>
    </row>
    <row r="107" spans="3:16" s="39" customFormat="1" ht="15" customHeight="1">
      <c r="C107" s="44"/>
      <c r="D107" s="107" t="s">
        <v>420</v>
      </c>
      <c r="E107" s="88" t="s">
        <v>166</v>
      </c>
      <c r="F107" s="68" t="s">
        <v>268</v>
      </c>
      <c r="G107" s="90">
        <f t="shared" si="0"/>
        <v>0</v>
      </c>
      <c r="H107" s="91"/>
      <c r="I107" s="91"/>
      <c r="J107" s="91"/>
      <c r="K107" s="91"/>
      <c r="L107" s="45"/>
      <c r="M107" s="52"/>
      <c r="P107" s="116">
        <v>620</v>
      </c>
    </row>
    <row r="108" spans="3:16" s="39" customFormat="1" ht="15" customHeight="1">
      <c r="C108" s="44"/>
      <c r="D108" s="129" t="s">
        <v>209</v>
      </c>
      <c r="E108" s="130"/>
      <c r="F108" s="130"/>
      <c r="G108" s="130"/>
      <c r="H108" s="130"/>
      <c r="I108" s="130"/>
      <c r="J108" s="130"/>
      <c r="K108" s="131"/>
      <c r="L108" s="45"/>
      <c r="M108" s="52"/>
      <c r="P108" s="117"/>
    </row>
    <row r="109" spans="3:16" s="39" customFormat="1" ht="15" customHeight="1">
      <c r="C109" s="44"/>
      <c r="D109" s="107" t="s">
        <v>421</v>
      </c>
      <c r="E109" s="88" t="s">
        <v>506</v>
      </c>
      <c r="F109" s="68" t="s">
        <v>269</v>
      </c>
      <c r="G109" s="90">
        <f t="shared" si="0"/>
        <v>362861.495</v>
      </c>
      <c r="H109" s="90">
        <f>SUM(H110:H111)</f>
        <v>10695.096</v>
      </c>
      <c r="I109" s="90">
        <f>SUM(I110:I111)</f>
        <v>14672.184000000001</v>
      </c>
      <c r="J109" s="90">
        <f>SUM(J110:J111)</f>
        <v>125923.30099999999</v>
      </c>
      <c r="K109" s="90">
        <f>SUM(K110:K111)</f>
        <v>211570.91399999999</v>
      </c>
      <c r="L109" s="45"/>
      <c r="M109" s="52"/>
      <c r="P109" s="116">
        <v>700</v>
      </c>
    </row>
    <row r="110" spans="3:16" ht="15" customHeight="1">
      <c r="C110" s="34"/>
      <c r="D110" s="108" t="s">
        <v>422</v>
      </c>
      <c r="E110" s="67" t="s">
        <v>167</v>
      </c>
      <c r="F110" s="68" t="s">
        <v>270</v>
      </c>
      <c r="G110" s="90">
        <f t="shared" si="0"/>
        <v>0</v>
      </c>
      <c r="H110" s="93"/>
      <c r="I110" s="93"/>
      <c r="J110" s="93"/>
      <c r="K110" s="93"/>
      <c r="L110" s="43"/>
      <c r="M110" s="52"/>
      <c r="P110" s="116">
        <v>710</v>
      </c>
    </row>
    <row r="111" spans="3:16" ht="15" customHeight="1">
      <c r="C111" s="34"/>
      <c r="D111" s="108" t="s">
        <v>423</v>
      </c>
      <c r="E111" s="67" t="s">
        <v>507</v>
      </c>
      <c r="F111" s="68" t="s">
        <v>271</v>
      </c>
      <c r="G111" s="90">
        <f t="shared" si="0"/>
        <v>362861.495</v>
      </c>
      <c r="H111" s="111">
        <f>H114</f>
        <v>10695.096</v>
      </c>
      <c r="I111" s="111">
        <f>I114</f>
        <v>14672.184000000001</v>
      </c>
      <c r="J111" s="111">
        <f>J114</f>
        <v>125923.30099999999</v>
      </c>
      <c r="K111" s="111">
        <f>K114</f>
        <v>211570.91399999999</v>
      </c>
      <c r="L111" s="43"/>
      <c r="M111" s="52"/>
      <c r="P111" s="116">
        <v>720</v>
      </c>
    </row>
    <row r="112" spans="3:16" ht="15" customHeight="1">
      <c r="C112" s="34"/>
      <c r="D112" s="108" t="s">
        <v>424</v>
      </c>
      <c r="E112" s="69" t="s">
        <v>508</v>
      </c>
      <c r="F112" s="68" t="s">
        <v>273</v>
      </c>
      <c r="G112" s="90">
        <f t="shared" si="0"/>
        <v>104.89099999999999</v>
      </c>
      <c r="H112" s="97">
        <f>H105</f>
        <v>9.1199999999999992</v>
      </c>
      <c r="I112" s="97">
        <f>I105</f>
        <v>4.3899999999999997</v>
      </c>
      <c r="J112" s="97">
        <f>J105</f>
        <v>32.893999999999998</v>
      </c>
      <c r="K112" s="97">
        <f>K105</f>
        <v>58.487000000000002</v>
      </c>
      <c r="L112" s="43"/>
      <c r="M112" s="52"/>
      <c r="P112" s="116">
        <v>730</v>
      </c>
    </row>
    <row r="113" spans="3:16" ht="15" customHeight="1">
      <c r="C113" s="34"/>
      <c r="D113" s="108" t="s">
        <v>425</v>
      </c>
      <c r="E113" s="71" t="s">
        <v>509</v>
      </c>
      <c r="F113" s="68" t="s">
        <v>274</v>
      </c>
      <c r="G113" s="90">
        <f t="shared" si="0"/>
        <v>0</v>
      </c>
      <c r="H113" s="93"/>
      <c r="I113" s="93"/>
      <c r="J113" s="93"/>
      <c r="K113" s="93"/>
      <c r="L113" s="43"/>
      <c r="M113" s="52"/>
      <c r="P113" s="116"/>
    </row>
    <row r="114" spans="3:16" ht="15" customHeight="1">
      <c r="C114" s="34"/>
      <c r="D114" s="108" t="s">
        <v>426</v>
      </c>
      <c r="E114" s="69" t="s">
        <v>478</v>
      </c>
      <c r="F114" s="68" t="s">
        <v>275</v>
      </c>
      <c r="G114" s="90">
        <f t="shared" si="0"/>
        <v>362861.495</v>
      </c>
      <c r="H114" s="93">
        <f>H39</f>
        <v>10695.096</v>
      </c>
      <c r="I114" s="93">
        <f>I39</f>
        <v>14672.184000000001</v>
      </c>
      <c r="J114" s="93">
        <f>J39-J49</f>
        <v>125923.30099999999</v>
      </c>
      <c r="K114" s="93">
        <f>K39</f>
        <v>211570.91399999999</v>
      </c>
      <c r="L114" s="43"/>
      <c r="M114" s="52"/>
      <c r="P114" s="116">
        <v>740</v>
      </c>
    </row>
    <row r="115" spans="3:16" ht="15" customHeight="1">
      <c r="C115" s="34"/>
      <c r="D115" s="108" t="s">
        <v>427</v>
      </c>
      <c r="E115" s="88" t="s">
        <v>510</v>
      </c>
      <c r="F115" s="68" t="s">
        <v>277</v>
      </c>
      <c r="G115" s="90">
        <f t="shared" si="0"/>
        <v>0</v>
      </c>
      <c r="H115" s="111">
        <f>H116+H132</f>
        <v>0</v>
      </c>
      <c r="I115" s="111">
        <f>I116+I132</f>
        <v>0</v>
      </c>
      <c r="J115" s="111">
        <f>J116+J132</f>
        <v>0</v>
      </c>
      <c r="K115" s="111">
        <f>K116+K132</f>
        <v>0</v>
      </c>
      <c r="L115" s="43"/>
      <c r="M115" s="52"/>
      <c r="P115" s="116">
        <v>750</v>
      </c>
    </row>
    <row r="116" spans="3:16" ht="15" customHeight="1">
      <c r="C116" s="34"/>
      <c r="D116" s="108" t="s">
        <v>428</v>
      </c>
      <c r="E116" s="67" t="s">
        <v>279</v>
      </c>
      <c r="F116" s="68" t="s">
        <v>278</v>
      </c>
      <c r="G116" s="90">
        <f t="shared" si="0"/>
        <v>0</v>
      </c>
      <c r="H116" s="111">
        <f>H117+H118</f>
        <v>0</v>
      </c>
      <c r="I116" s="111">
        <f>I117+I118</f>
        <v>0</v>
      </c>
      <c r="J116" s="111">
        <f>J117+J118</f>
        <v>0</v>
      </c>
      <c r="K116" s="111">
        <f>K117+K118</f>
        <v>0</v>
      </c>
      <c r="L116" s="43"/>
      <c r="M116" s="52"/>
      <c r="P116" s="116">
        <v>760</v>
      </c>
    </row>
    <row r="117" spans="3:16" ht="15" customHeight="1">
      <c r="C117" s="34"/>
      <c r="D117" s="108" t="s">
        <v>429</v>
      </c>
      <c r="E117" s="69" t="s">
        <v>222</v>
      </c>
      <c r="F117" s="68" t="s">
        <v>280</v>
      </c>
      <c r="G117" s="90">
        <f t="shared" si="0"/>
        <v>0</v>
      </c>
      <c r="H117" s="93"/>
      <c r="I117" s="93"/>
      <c r="J117" s="93"/>
      <c r="K117" s="93"/>
      <c r="L117" s="43"/>
      <c r="M117" s="52"/>
      <c r="P117" s="116"/>
    </row>
    <row r="118" spans="3:16" ht="15" customHeight="1">
      <c r="C118" s="34"/>
      <c r="D118" s="108" t="s">
        <v>430</v>
      </c>
      <c r="E118" s="69" t="s">
        <v>511</v>
      </c>
      <c r="F118" s="68" t="s">
        <v>281</v>
      </c>
      <c r="G118" s="90">
        <f t="shared" si="0"/>
        <v>0</v>
      </c>
      <c r="H118" s="111">
        <f>H119+H122+H125+H128+H129+H130+H131</f>
        <v>0</v>
      </c>
      <c r="I118" s="111">
        <f>I119+I122+I125+I128+I129+I130+I131</f>
        <v>0</v>
      </c>
      <c r="J118" s="111">
        <f>J119+J122+J125+J128+J129+J130+J131</f>
        <v>0</v>
      </c>
      <c r="K118" s="111">
        <f>K119+K122+K125+K128+K129+K130+K131</f>
        <v>0</v>
      </c>
      <c r="L118" s="43"/>
      <c r="M118" s="52"/>
      <c r="P118" s="116"/>
    </row>
    <row r="119" spans="3:16" ht="33.75">
      <c r="C119" s="34"/>
      <c r="D119" s="108" t="s">
        <v>431</v>
      </c>
      <c r="E119" s="71" t="s">
        <v>512</v>
      </c>
      <c r="F119" s="68" t="s">
        <v>282</v>
      </c>
      <c r="G119" s="90">
        <f t="shared" si="0"/>
        <v>0</v>
      </c>
      <c r="H119" s="99">
        <f>H120+H121</f>
        <v>0</v>
      </c>
      <c r="I119" s="99">
        <f>I120+I121</f>
        <v>0</v>
      </c>
      <c r="J119" s="99">
        <f>J120+J121</f>
        <v>0</v>
      </c>
      <c r="K119" s="99">
        <f>K120+K121</f>
        <v>0</v>
      </c>
      <c r="L119" s="43"/>
      <c r="M119" s="52"/>
      <c r="P119" s="116"/>
    </row>
    <row r="120" spans="3:16" ht="15" customHeight="1">
      <c r="C120" s="34"/>
      <c r="D120" s="108" t="s">
        <v>433</v>
      </c>
      <c r="E120" s="72" t="s">
        <v>283</v>
      </c>
      <c r="F120" s="68" t="s">
        <v>284</v>
      </c>
      <c r="G120" s="90">
        <f t="shared" si="0"/>
        <v>0</v>
      </c>
      <c r="H120" s="93"/>
      <c r="I120" s="93"/>
      <c r="J120" s="93"/>
      <c r="K120" s="93"/>
      <c r="L120" s="43"/>
      <c r="M120" s="52"/>
      <c r="P120" s="116"/>
    </row>
    <row r="121" spans="3:16" ht="15" customHeight="1">
      <c r="C121" s="34"/>
      <c r="D121" s="108" t="s">
        <v>434</v>
      </c>
      <c r="E121" s="72" t="s">
        <v>285</v>
      </c>
      <c r="F121" s="68" t="s">
        <v>286</v>
      </c>
      <c r="G121" s="90">
        <f t="shared" si="0"/>
        <v>0</v>
      </c>
      <c r="H121" s="93"/>
      <c r="I121" s="93"/>
      <c r="J121" s="93"/>
      <c r="K121" s="93"/>
      <c r="L121" s="43"/>
      <c r="M121" s="52"/>
      <c r="P121" s="116"/>
    </row>
    <row r="122" spans="3:16" ht="33.75">
      <c r="C122" s="34"/>
      <c r="D122" s="108" t="s">
        <v>432</v>
      </c>
      <c r="E122" s="71" t="s">
        <v>513</v>
      </c>
      <c r="F122" s="68" t="s">
        <v>287</v>
      </c>
      <c r="G122" s="90">
        <f t="shared" si="0"/>
        <v>0</v>
      </c>
      <c r="H122" s="99">
        <f>H123+H124</f>
        <v>0</v>
      </c>
      <c r="I122" s="99">
        <f>I123+I124</f>
        <v>0</v>
      </c>
      <c r="J122" s="99">
        <f>J123+J124</f>
        <v>0</v>
      </c>
      <c r="K122" s="99">
        <f>K123+K124</f>
        <v>0</v>
      </c>
      <c r="L122" s="43"/>
      <c r="M122" s="52"/>
      <c r="P122" s="116"/>
    </row>
    <row r="123" spans="3:16" ht="15" customHeight="1">
      <c r="C123" s="34"/>
      <c r="D123" s="108" t="s">
        <v>435</v>
      </c>
      <c r="E123" s="72" t="s">
        <v>283</v>
      </c>
      <c r="F123" s="68" t="s">
        <v>288</v>
      </c>
      <c r="G123" s="90">
        <f t="shared" si="0"/>
        <v>0</v>
      </c>
      <c r="H123" s="93"/>
      <c r="I123" s="93"/>
      <c r="J123" s="93"/>
      <c r="K123" s="93"/>
      <c r="L123" s="43"/>
      <c r="M123" s="52"/>
      <c r="P123" s="116"/>
    </row>
    <row r="124" spans="3:16" ht="15" customHeight="1">
      <c r="C124" s="34"/>
      <c r="D124" s="108" t="s">
        <v>436</v>
      </c>
      <c r="E124" s="72" t="s">
        <v>285</v>
      </c>
      <c r="F124" s="68" t="s">
        <v>289</v>
      </c>
      <c r="G124" s="90">
        <f t="shared" si="0"/>
        <v>0</v>
      </c>
      <c r="H124" s="93"/>
      <c r="I124" s="93"/>
      <c r="J124" s="93"/>
      <c r="K124" s="93"/>
      <c r="L124" s="43"/>
      <c r="M124" s="52"/>
      <c r="P124" s="116"/>
    </row>
    <row r="125" spans="3:16" ht="15" customHeight="1">
      <c r="C125" s="34"/>
      <c r="D125" s="108" t="s">
        <v>437</v>
      </c>
      <c r="E125" s="71" t="s">
        <v>514</v>
      </c>
      <c r="F125" s="68" t="s">
        <v>290</v>
      </c>
      <c r="G125" s="90">
        <f t="shared" si="0"/>
        <v>0</v>
      </c>
      <c r="H125" s="99">
        <f>H126+H127</f>
        <v>0</v>
      </c>
      <c r="I125" s="99">
        <f>I126+I127</f>
        <v>0</v>
      </c>
      <c r="J125" s="99">
        <f>J126+J127</f>
        <v>0</v>
      </c>
      <c r="K125" s="99">
        <f>K126+K127</f>
        <v>0</v>
      </c>
      <c r="L125" s="43"/>
      <c r="M125" s="52"/>
      <c r="P125" s="116"/>
    </row>
    <row r="126" spans="3:16" ht="15" customHeight="1">
      <c r="C126" s="34"/>
      <c r="D126" s="108" t="s">
        <v>438</v>
      </c>
      <c r="E126" s="72" t="s">
        <v>283</v>
      </c>
      <c r="F126" s="68" t="s">
        <v>291</v>
      </c>
      <c r="G126" s="90">
        <f t="shared" si="0"/>
        <v>0</v>
      </c>
      <c r="H126" s="93"/>
      <c r="I126" s="93"/>
      <c r="J126" s="93"/>
      <c r="K126" s="93"/>
      <c r="L126" s="43"/>
      <c r="M126" s="52"/>
      <c r="P126" s="116"/>
    </row>
    <row r="127" spans="3:16" ht="15" customHeight="1">
      <c r="C127" s="34"/>
      <c r="D127" s="108" t="s">
        <v>439</v>
      </c>
      <c r="E127" s="72" t="s">
        <v>285</v>
      </c>
      <c r="F127" s="68" t="s">
        <v>292</v>
      </c>
      <c r="G127" s="90">
        <f t="shared" si="0"/>
        <v>0</v>
      </c>
      <c r="H127" s="93"/>
      <c r="I127" s="93"/>
      <c r="J127" s="93"/>
      <c r="K127" s="93"/>
      <c r="L127" s="43"/>
      <c r="M127" s="52"/>
      <c r="P127" s="116"/>
    </row>
    <row r="128" spans="3:16" ht="15" customHeight="1">
      <c r="C128" s="34"/>
      <c r="D128" s="108" t="s">
        <v>440</v>
      </c>
      <c r="E128" s="71" t="s">
        <v>293</v>
      </c>
      <c r="F128" s="68" t="s">
        <v>294</v>
      </c>
      <c r="G128" s="90">
        <f t="shared" si="0"/>
        <v>0</v>
      </c>
      <c r="H128" s="93"/>
      <c r="I128" s="93"/>
      <c r="J128" s="93"/>
      <c r="K128" s="93"/>
      <c r="L128" s="43"/>
      <c r="M128" s="52"/>
      <c r="P128" s="116"/>
    </row>
    <row r="129" spans="3:16" ht="15" customHeight="1">
      <c r="C129" s="34"/>
      <c r="D129" s="108" t="s">
        <v>441</v>
      </c>
      <c r="E129" s="71" t="s">
        <v>295</v>
      </c>
      <c r="F129" s="68" t="s">
        <v>296</v>
      </c>
      <c r="G129" s="90">
        <f t="shared" si="0"/>
        <v>0</v>
      </c>
      <c r="H129" s="93"/>
      <c r="I129" s="93"/>
      <c r="J129" s="93"/>
      <c r="K129" s="93"/>
      <c r="L129" s="43"/>
      <c r="M129" s="52"/>
      <c r="P129" s="116"/>
    </row>
    <row r="130" spans="3:16" ht="33.75">
      <c r="C130" s="34"/>
      <c r="D130" s="108" t="s">
        <v>442</v>
      </c>
      <c r="E130" s="71" t="s">
        <v>479</v>
      </c>
      <c r="F130" s="68" t="s">
        <v>297</v>
      </c>
      <c r="G130" s="90">
        <f t="shared" si="0"/>
        <v>0</v>
      </c>
      <c r="H130" s="93"/>
      <c r="I130" s="93"/>
      <c r="J130" s="93"/>
      <c r="K130" s="93"/>
      <c r="L130" s="43"/>
      <c r="M130" s="52"/>
      <c r="P130" s="116"/>
    </row>
    <row r="131" spans="3:16" ht="22.5">
      <c r="C131" s="34"/>
      <c r="D131" s="108" t="s">
        <v>443</v>
      </c>
      <c r="E131" s="71" t="s">
        <v>298</v>
      </c>
      <c r="F131" s="68" t="s">
        <v>299</v>
      </c>
      <c r="G131" s="90">
        <f t="shared" si="0"/>
        <v>0</v>
      </c>
      <c r="H131" s="93"/>
      <c r="I131" s="93"/>
      <c r="J131" s="93"/>
      <c r="K131" s="93"/>
      <c r="L131" s="43"/>
      <c r="M131" s="52"/>
      <c r="P131" s="116"/>
    </row>
    <row r="132" spans="3:16" ht="15" customHeight="1">
      <c r="C132" s="34"/>
      <c r="D132" s="108" t="s">
        <v>444</v>
      </c>
      <c r="E132" s="67" t="s">
        <v>515</v>
      </c>
      <c r="F132" s="68" t="s">
        <v>300</v>
      </c>
      <c r="G132" s="90">
        <f t="shared" si="0"/>
        <v>0</v>
      </c>
      <c r="H132" s="111">
        <f>H135</f>
        <v>0</v>
      </c>
      <c r="I132" s="111">
        <f>I135</f>
        <v>0</v>
      </c>
      <c r="J132" s="111">
        <f>J135</f>
        <v>0</v>
      </c>
      <c r="K132" s="111">
        <f>K135</f>
        <v>0</v>
      </c>
      <c r="L132" s="43"/>
      <c r="M132" s="52"/>
      <c r="P132" s="116">
        <v>770</v>
      </c>
    </row>
    <row r="133" spans="3:16" ht="15" customHeight="1">
      <c r="C133" s="34"/>
      <c r="D133" s="108" t="s">
        <v>445</v>
      </c>
      <c r="E133" s="69" t="s">
        <v>508</v>
      </c>
      <c r="F133" s="68" t="s">
        <v>301</v>
      </c>
      <c r="G133" s="90">
        <f t="shared" si="0"/>
        <v>0</v>
      </c>
      <c r="H133" s="93"/>
      <c r="I133" s="93"/>
      <c r="J133" s="93"/>
      <c r="K133" s="93"/>
      <c r="L133" s="43"/>
      <c r="M133" s="52"/>
      <c r="P133" s="116">
        <v>780</v>
      </c>
    </row>
    <row r="134" spans="3:16" ht="15" customHeight="1">
      <c r="C134" s="34"/>
      <c r="D134" s="108" t="s">
        <v>446</v>
      </c>
      <c r="E134" s="71" t="s">
        <v>516</v>
      </c>
      <c r="F134" s="68" t="s">
        <v>302</v>
      </c>
      <c r="G134" s="90">
        <f t="shared" si="0"/>
        <v>0</v>
      </c>
      <c r="H134" s="93"/>
      <c r="I134" s="93"/>
      <c r="J134" s="93"/>
      <c r="K134" s="93"/>
      <c r="L134" s="43"/>
      <c r="M134" s="52"/>
      <c r="P134" s="116"/>
    </row>
    <row r="135" spans="3:16" ht="15" customHeight="1">
      <c r="C135" s="34"/>
      <c r="D135" s="108" t="s">
        <v>447</v>
      </c>
      <c r="E135" s="69" t="s">
        <v>478</v>
      </c>
      <c r="F135" s="68" t="s">
        <v>303</v>
      </c>
      <c r="G135" s="90">
        <f t="shared" si="0"/>
        <v>0</v>
      </c>
      <c r="H135" s="93"/>
      <c r="I135" s="93"/>
      <c r="J135" s="93"/>
      <c r="K135" s="93"/>
      <c r="L135" s="43"/>
      <c r="M135" s="52"/>
      <c r="P135" s="116">
        <v>790</v>
      </c>
    </row>
    <row r="136" spans="3:16" ht="15" customHeight="1">
      <c r="C136" s="34"/>
      <c r="D136" s="108" t="s">
        <v>448</v>
      </c>
      <c r="E136" s="89" t="s">
        <v>517</v>
      </c>
      <c r="F136" s="68" t="s">
        <v>304</v>
      </c>
      <c r="G136" s="90">
        <f t="shared" si="0"/>
        <v>0</v>
      </c>
      <c r="H136" s="111">
        <f>SUM(H137:H138)</f>
        <v>0</v>
      </c>
      <c r="I136" s="111">
        <f>SUM(I137:I138)</f>
        <v>0</v>
      </c>
      <c r="J136" s="111">
        <f>SUM(J137:J138)</f>
        <v>0</v>
      </c>
      <c r="K136" s="111">
        <f>SUM(K137:K138)</f>
        <v>0</v>
      </c>
      <c r="L136" s="43"/>
      <c r="M136" s="52"/>
      <c r="P136" s="116"/>
    </row>
    <row r="137" spans="3:16" ht="15" customHeight="1">
      <c r="C137" s="34"/>
      <c r="D137" s="108" t="s">
        <v>449</v>
      </c>
      <c r="E137" s="67" t="s">
        <v>167</v>
      </c>
      <c r="F137" s="68" t="s">
        <v>305</v>
      </c>
      <c r="G137" s="90">
        <f t="shared" si="0"/>
        <v>0</v>
      </c>
      <c r="H137" s="93"/>
      <c r="I137" s="93"/>
      <c r="J137" s="93"/>
      <c r="K137" s="93"/>
      <c r="L137" s="43"/>
      <c r="M137" s="52"/>
      <c r="P137" s="116"/>
    </row>
    <row r="138" spans="3:16" ht="15" customHeight="1">
      <c r="C138" s="34"/>
      <c r="D138" s="108" t="s">
        <v>450</v>
      </c>
      <c r="E138" s="67" t="s">
        <v>507</v>
      </c>
      <c r="F138" s="68" t="s">
        <v>306</v>
      </c>
      <c r="G138" s="90">
        <f t="shared" si="0"/>
        <v>0</v>
      </c>
      <c r="H138" s="111">
        <f>H140</f>
        <v>0</v>
      </c>
      <c r="I138" s="111">
        <f>I140</f>
        <v>0</v>
      </c>
      <c r="J138" s="111">
        <f>J140</f>
        <v>0</v>
      </c>
      <c r="K138" s="111">
        <f>K140</f>
        <v>0</v>
      </c>
      <c r="L138" s="43"/>
      <c r="M138" s="52"/>
      <c r="P138" s="116"/>
    </row>
    <row r="139" spans="3:16" ht="15" customHeight="1">
      <c r="C139" s="34"/>
      <c r="D139" s="108" t="s">
        <v>451</v>
      </c>
      <c r="E139" s="69" t="s">
        <v>272</v>
      </c>
      <c r="F139" s="68" t="s">
        <v>307</v>
      </c>
      <c r="G139" s="90">
        <f t="shared" si="0"/>
        <v>0</v>
      </c>
      <c r="H139" s="93"/>
      <c r="I139" s="93"/>
      <c r="J139" s="93"/>
      <c r="K139" s="93"/>
      <c r="L139" s="43"/>
      <c r="M139" s="52"/>
      <c r="P139" s="116"/>
    </row>
    <row r="140" spans="3:16" ht="15" customHeight="1">
      <c r="C140" s="34"/>
      <c r="D140" s="108" t="s">
        <v>452</v>
      </c>
      <c r="E140" s="69" t="s">
        <v>478</v>
      </c>
      <c r="F140" s="68" t="s">
        <v>308</v>
      </c>
      <c r="G140" s="90">
        <f t="shared" si="0"/>
        <v>0</v>
      </c>
      <c r="H140" s="93"/>
      <c r="I140" s="93"/>
      <c r="J140" s="93"/>
      <c r="K140" s="93"/>
      <c r="L140" s="43"/>
      <c r="M140" s="52"/>
      <c r="P140" s="116"/>
    </row>
    <row r="141" spans="3:16" ht="15" customHeight="1">
      <c r="C141" s="34"/>
      <c r="D141" s="129" t="s">
        <v>203</v>
      </c>
      <c r="E141" s="130"/>
      <c r="F141" s="130"/>
      <c r="G141" s="130"/>
      <c r="H141" s="130"/>
      <c r="I141" s="130"/>
      <c r="J141" s="130"/>
      <c r="K141" s="131"/>
      <c r="L141" s="43"/>
      <c r="M141" s="52"/>
      <c r="P141" s="118"/>
    </row>
    <row r="142" spans="3:16" ht="22.5">
      <c r="C142" s="34"/>
      <c r="D142" s="108" t="s">
        <v>453</v>
      </c>
      <c r="E142" s="88" t="s">
        <v>518</v>
      </c>
      <c r="F142" s="68" t="s">
        <v>309</v>
      </c>
      <c r="G142" s="90">
        <f t="shared" si="0"/>
        <v>601082.78480342007</v>
      </c>
      <c r="H142" s="111">
        <f>SUM( H143:H144)</f>
        <v>38393.079842343424</v>
      </c>
      <c r="I142" s="111">
        <f>SUM( I143:I144)</f>
        <v>24814.832954120669</v>
      </c>
      <c r="J142" s="111">
        <f>SUM( J143:J144)</f>
        <v>196567.22611634608</v>
      </c>
      <c r="K142" s="111">
        <f>SUM( K143:K144)</f>
        <v>341307.64589060994</v>
      </c>
      <c r="L142" s="43"/>
      <c r="M142" s="52"/>
      <c r="P142" s="116">
        <v>800</v>
      </c>
    </row>
    <row r="143" spans="3:16" ht="15" customHeight="1">
      <c r="C143" s="34"/>
      <c r="D143" s="108" t="s">
        <v>454</v>
      </c>
      <c r="E143" s="67" t="s">
        <v>167</v>
      </c>
      <c r="F143" s="68" t="s">
        <v>310</v>
      </c>
      <c r="G143" s="90">
        <f t="shared" si="0"/>
        <v>0</v>
      </c>
      <c r="H143" s="93"/>
      <c r="I143" s="93"/>
      <c r="J143" s="93"/>
      <c r="K143" s="93"/>
      <c r="L143" s="43"/>
      <c r="M143" s="52"/>
      <c r="P143" s="116">
        <v>810</v>
      </c>
    </row>
    <row r="144" spans="3:16" ht="15" customHeight="1">
      <c r="C144" s="34"/>
      <c r="D144" s="108" t="s">
        <v>455</v>
      </c>
      <c r="E144" s="67" t="s">
        <v>507</v>
      </c>
      <c r="F144" s="68" t="s">
        <v>311</v>
      </c>
      <c r="G144" s="90">
        <f t="shared" si="0"/>
        <v>601082.78480342007</v>
      </c>
      <c r="H144" s="111">
        <f>H145+H147</f>
        <v>38393.079842343424</v>
      </c>
      <c r="I144" s="111">
        <f>I145+I147</f>
        <v>24814.832954120669</v>
      </c>
      <c r="J144" s="111">
        <f>J145+J147</f>
        <v>196567.22611634608</v>
      </c>
      <c r="K144" s="111">
        <f>K145+K147</f>
        <v>341307.64589060994</v>
      </c>
      <c r="L144" s="43"/>
      <c r="M144" s="52"/>
      <c r="P144" s="116">
        <v>820</v>
      </c>
    </row>
    <row r="145" spans="3:16" ht="15" customHeight="1">
      <c r="C145" s="34"/>
      <c r="D145" s="108" t="s">
        <v>456</v>
      </c>
      <c r="E145" s="120" t="s">
        <v>519</v>
      </c>
      <c r="F145" s="68" t="s">
        <v>312</v>
      </c>
      <c r="G145" s="90">
        <f t="shared" si="0"/>
        <v>359760.99526921875</v>
      </c>
      <c r="H145" s="93">
        <f>H112*238184.4243/1000*1.2*12</f>
        <v>31280.284074470401</v>
      </c>
      <c r="I145" s="93">
        <f>I112*238184.4243/1000*1.2*12</f>
        <v>15057.0665665488</v>
      </c>
      <c r="J145" s="93">
        <f>J112*238184.4243/1000*1.2*12</f>
        <v>112821.67372210848</v>
      </c>
      <c r="K145" s="93">
        <f>K112*238184.4243/1000*1.2*12</f>
        <v>200601.97090609107</v>
      </c>
      <c r="L145" s="43"/>
      <c r="M145" s="52"/>
      <c r="P145" s="116">
        <v>830</v>
      </c>
    </row>
    <row r="146" spans="3:16" ht="15" customHeight="1">
      <c r="C146" s="34"/>
      <c r="D146" s="108" t="s">
        <v>457</v>
      </c>
      <c r="E146" s="71" t="s">
        <v>520</v>
      </c>
      <c r="F146" s="68" t="s">
        <v>313</v>
      </c>
      <c r="G146" s="90">
        <f t="shared" si="0"/>
        <v>0</v>
      </c>
      <c r="H146" s="93"/>
      <c r="I146" s="93"/>
      <c r="J146" s="93"/>
      <c r="K146" s="93"/>
      <c r="L146" s="43"/>
      <c r="M146" s="52"/>
      <c r="P146" s="118"/>
    </row>
    <row r="147" spans="3:16" ht="15" customHeight="1">
      <c r="C147" s="34"/>
      <c r="D147" s="108" t="s">
        <v>458</v>
      </c>
      <c r="E147" s="120" t="s">
        <v>169</v>
      </c>
      <c r="F147" s="68" t="s">
        <v>314</v>
      </c>
      <c r="G147" s="90">
        <f t="shared" si="0"/>
        <v>241321.78953420138</v>
      </c>
      <c r="H147" s="93">
        <f>H114*554.210061*1.2/1000</f>
        <v>7112.7957678730263</v>
      </c>
      <c r="I147" s="93">
        <f>I114*554.210061*1.2/1000</f>
        <v>9757.7663875718699</v>
      </c>
      <c r="J147" s="93">
        <f>J114*554.210061*1.2/1000</f>
        <v>83745.552394237617</v>
      </c>
      <c r="K147" s="93">
        <f>K114*554.210061*1.2/1000</f>
        <v>140705.67498451888</v>
      </c>
      <c r="L147" s="43"/>
      <c r="M147" s="52"/>
      <c r="P147" s="116">
        <v>840</v>
      </c>
    </row>
    <row r="148" spans="3:16" ht="15" customHeight="1">
      <c r="C148" s="34"/>
      <c r="D148" s="108" t="s">
        <v>336</v>
      </c>
      <c r="E148" s="88" t="s">
        <v>521</v>
      </c>
      <c r="F148" s="68" t="s">
        <v>315</v>
      </c>
      <c r="G148" s="90">
        <f t="shared" si="0"/>
        <v>0</v>
      </c>
      <c r="H148" s="99">
        <f>SUM( H149+H154)</f>
        <v>0</v>
      </c>
      <c r="I148" s="99">
        <f>SUM( I149+I154)</f>
        <v>0</v>
      </c>
      <c r="J148" s="99">
        <f>SUM( J149+J154)</f>
        <v>0</v>
      </c>
      <c r="K148" s="99">
        <f>SUM( K149+K154)</f>
        <v>0</v>
      </c>
      <c r="L148" s="47"/>
      <c r="M148" s="52"/>
      <c r="P148" s="116">
        <v>850</v>
      </c>
    </row>
    <row r="149" spans="3:16" ht="15" customHeight="1">
      <c r="C149" s="34"/>
      <c r="D149" s="108" t="s">
        <v>459</v>
      </c>
      <c r="E149" s="67" t="s">
        <v>167</v>
      </c>
      <c r="F149" s="68" t="s">
        <v>316</v>
      </c>
      <c r="G149" s="90">
        <f t="shared" ref="G149:G162" si="1">SUM(H149:K149)</f>
        <v>0</v>
      </c>
      <c r="H149" s="99">
        <f>SUM( H150:H151)</f>
        <v>0</v>
      </c>
      <c r="I149" s="99">
        <f>SUM( I150:I151)</f>
        <v>0</v>
      </c>
      <c r="J149" s="99">
        <f>SUM( J150:J151)</f>
        <v>0</v>
      </c>
      <c r="K149" s="99">
        <f>SUM( K150:K151)</f>
        <v>0</v>
      </c>
      <c r="L149" s="47"/>
      <c r="M149" s="52"/>
      <c r="P149" s="116">
        <v>860</v>
      </c>
    </row>
    <row r="150" spans="3:16" ht="15" customHeight="1">
      <c r="C150" s="34"/>
      <c r="D150" s="108" t="s">
        <v>460</v>
      </c>
      <c r="E150" s="69" t="s">
        <v>222</v>
      </c>
      <c r="F150" s="68" t="s">
        <v>317</v>
      </c>
      <c r="G150" s="90">
        <f t="shared" si="1"/>
        <v>0</v>
      </c>
      <c r="H150" s="94"/>
      <c r="I150" s="94"/>
      <c r="J150" s="94"/>
      <c r="K150" s="94"/>
      <c r="L150" s="47"/>
      <c r="M150" s="52"/>
      <c r="P150" s="116"/>
    </row>
    <row r="151" spans="3:16" ht="15" customHeight="1">
      <c r="C151" s="34"/>
      <c r="D151" s="108" t="s">
        <v>461</v>
      </c>
      <c r="E151" s="69" t="s">
        <v>511</v>
      </c>
      <c r="F151" s="68" t="s">
        <v>318</v>
      </c>
      <c r="G151" s="90">
        <f t="shared" si="1"/>
        <v>0</v>
      </c>
      <c r="H151" s="99">
        <f>H152+H153</f>
        <v>0</v>
      </c>
      <c r="I151" s="99">
        <f>I152+I153</f>
        <v>0</v>
      </c>
      <c r="J151" s="99">
        <f>J152+J153</f>
        <v>0</v>
      </c>
      <c r="K151" s="99">
        <f>K152+K153</f>
        <v>0</v>
      </c>
      <c r="L151" s="47"/>
      <c r="M151" s="52"/>
      <c r="P151" s="116"/>
    </row>
    <row r="152" spans="3:16" ht="15" customHeight="1">
      <c r="C152" s="34"/>
      <c r="D152" s="108" t="s">
        <v>462</v>
      </c>
      <c r="E152" s="71" t="s">
        <v>283</v>
      </c>
      <c r="F152" s="68" t="s">
        <v>319</v>
      </c>
      <c r="G152" s="90">
        <f t="shared" si="1"/>
        <v>0</v>
      </c>
      <c r="H152" s="94"/>
      <c r="I152" s="94"/>
      <c r="J152" s="94"/>
      <c r="K152" s="94"/>
      <c r="L152" s="47"/>
      <c r="M152" s="52"/>
      <c r="P152" s="116"/>
    </row>
    <row r="153" spans="3:16" ht="15" customHeight="1">
      <c r="C153" s="34"/>
      <c r="D153" s="108" t="s">
        <v>463</v>
      </c>
      <c r="E153" s="71" t="s">
        <v>320</v>
      </c>
      <c r="F153" s="68" t="s">
        <v>321</v>
      </c>
      <c r="G153" s="90">
        <f t="shared" si="1"/>
        <v>0</v>
      </c>
      <c r="H153" s="94"/>
      <c r="I153" s="94"/>
      <c r="J153" s="94"/>
      <c r="K153" s="94"/>
      <c r="L153" s="47"/>
      <c r="M153" s="52"/>
      <c r="P153" s="116"/>
    </row>
    <row r="154" spans="3:16" ht="15" customHeight="1">
      <c r="C154" s="34"/>
      <c r="D154" s="108" t="s">
        <v>464</v>
      </c>
      <c r="E154" s="67" t="s">
        <v>515</v>
      </c>
      <c r="F154" s="68" t="s">
        <v>322</v>
      </c>
      <c r="G154" s="90">
        <f t="shared" si="1"/>
        <v>0</v>
      </c>
      <c r="H154" s="99">
        <f>H155+H157</f>
        <v>0</v>
      </c>
      <c r="I154" s="99">
        <f>I155+I157</f>
        <v>0</v>
      </c>
      <c r="J154" s="99">
        <f>J155+J157</f>
        <v>0</v>
      </c>
      <c r="K154" s="99">
        <f>K155+K157</f>
        <v>0</v>
      </c>
      <c r="L154" s="47"/>
      <c r="M154" s="52"/>
      <c r="P154" s="116">
        <v>870</v>
      </c>
    </row>
    <row r="155" spans="3:16" ht="15" customHeight="1">
      <c r="C155" s="34"/>
      <c r="D155" s="108" t="s">
        <v>465</v>
      </c>
      <c r="E155" s="69" t="s">
        <v>519</v>
      </c>
      <c r="F155" s="68" t="s">
        <v>323</v>
      </c>
      <c r="G155" s="90">
        <f t="shared" si="1"/>
        <v>0</v>
      </c>
      <c r="H155" s="93"/>
      <c r="I155" s="93"/>
      <c r="J155" s="93"/>
      <c r="K155" s="93"/>
      <c r="L155" s="47"/>
      <c r="M155" s="52"/>
      <c r="P155" s="116">
        <v>880</v>
      </c>
    </row>
    <row r="156" spans="3:16" ht="15" customHeight="1">
      <c r="C156" s="34"/>
      <c r="D156" s="108" t="s">
        <v>466</v>
      </c>
      <c r="E156" s="71" t="s">
        <v>520</v>
      </c>
      <c r="F156" s="68" t="s">
        <v>324</v>
      </c>
      <c r="G156" s="90">
        <f t="shared" si="1"/>
        <v>0</v>
      </c>
      <c r="H156" s="93"/>
      <c r="I156" s="93"/>
      <c r="J156" s="93"/>
      <c r="K156" s="93"/>
      <c r="L156" s="47"/>
      <c r="M156" s="52"/>
      <c r="P156" s="116"/>
    </row>
    <row r="157" spans="3:16" ht="15" customHeight="1">
      <c r="C157" s="34"/>
      <c r="D157" s="108" t="s">
        <v>467</v>
      </c>
      <c r="E157" s="69" t="s">
        <v>169</v>
      </c>
      <c r="F157" s="68" t="s">
        <v>325</v>
      </c>
      <c r="G157" s="90">
        <f t="shared" si="1"/>
        <v>0</v>
      </c>
      <c r="H157" s="95"/>
      <c r="I157" s="95"/>
      <c r="J157" s="95"/>
      <c r="K157" s="95"/>
      <c r="L157" s="47"/>
      <c r="M157" s="52"/>
      <c r="P157" s="116">
        <v>890</v>
      </c>
    </row>
    <row r="158" spans="3:16" ht="15" customHeight="1">
      <c r="C158" s="34"/>
      <c r="D158" s="108" t="s">
        <v>468</v>
      </c>
      <c r="E158" s="88" t="s">
        <v>522</v>
      </c>
      <c r="F158" s="68" t="s">
        <v>326</v>
      </c>
      <c r="G158" s="90">
        <f t="shared" si="1"/>
        <v>0</v>
      </c>
      <c r="H158" s="112">
        <f>SUM( H159:H160)</f>
        <v>0</v>
      </c>
      <c r="I158" s="112">
        <f>SUM( I159:I160)</f>
        <v>0</v>
      </c>
      <c r="J158" s="112">
        <f>SUM( J159:J160)</f>
        <v>0</v>
      </c>
      <c r="K158" s="112">
        <f>SUM( K159:K160)</f>
        <v>0</v>
      </c>
      <c r="L158" s="47"/>
      <c r="M158" s="52"/>
      <c r="P158" s="116">
        <v>900</v>
      </c>
    </row>
    <row r="159" spans="3:16" ht="15" customHeight="1">
      <c r="C159" s="34"/>
      <c r="D159" s="108" t="s">
        <v>469</v>
      </c>
      <c r="E159" s="67" t="s">
        <v>167</v>
      </c>
      <c r="F159" s="68" t="s">
        <v>327</v>
      </c>
      <c r="G159" s="90">
        <f t="shared" si="1"/>
        <v>0</v>
      </c>
      <c r="H159" s="95"/>
      <c r="I159" s="95"/>
      <c r="J159" s="95"/>
      <c r="K159" s="95"/>
      <c r="L159" s="47"/>
      <c r="M159" s="52"/>
      <c r="P159" s="116"/>
    </row>
    <row r="160" spans="3:16" ht="15" customHeight="1">
      <c r="C160" s="34"/>
      <c r="D160" s="108" t="s">
        <v>470</v>
      </c>
      <c r="E160" s="67" t="s">
        <v>507</v>
      </c>
      <c r="F160" s="68" t="s">
        <v>328</v>
      </c>
      <c r="G160" s="90">
        <f t="shared" si="1"/>
        <v>0</v>
      </c>
      <c r="H160" s="112">
        <f>H161+H162</f>
        <v>0</v>
      </c>
      <c r="I160" s="112">
        <f>I161+I162</f>
        <v>0</v>
      </c>
      <c r="J160" s="112">
        <f>J161+J162</f>
        <v>0</v>
      </c>
      <c r="K160" s="112">
        <f>K161+K162</f>
        <v>0</v>
      </c>
      <c r="L160" s="47"/>
      <c r="M160" s="52"/>
      <c r="P160" s="116"/>
    </row>
    <row r="161" spans="3:19" ht="15" customHeight="1">
      <c r="C161" s="34"/>
      <c r="D161" s="108" t="s">
        <v>471</v>
      </c>
      <c r="E161" s="69" t="s">
        <v>168</v>
      </c>
      <c r="F161" s="68" t="s">
        <v>331</v>
      </c>
      <c r="G161" s="90">
        <f t="shared" si="1"/>
        <v>0</v>
      </c>
      <c r="H161" s="95"/>
      <c r="I161" s="95"/>
      <c r="J161" s="95"/>
      <c r="K161" s="95"/>
      <c r="L161" s="47"/>
      <c r="M161" s="52"/>
      <c r="P161" s="116" t="s">
        <v>329</v>
      </c>
    </row>
    <row r="162" spans="3:19" ht="15" customHeight="1">
      <c r="C162" s="34"/>
      <c r="D162" s="108" t="s">
        <v>472</v>
      </c>
      <c r="E162" s="69" t="s">
        <v>169</v>
      </c>
      <c r="F162" s="68" t="s">
        <v>332</v>
      </c>
      <c r="G162" s="90">
        <f t="shared" si="1"/>
        <v>0</v>
      </c>
      <c r="H162" s="95"/>
      <c r="I162" s="95"/>
      <c r="J162" s="95"/>
      <c r="K162" s="103"/>
      <c r="L162" s="47"/>
      <c r="M162" s="52"/>
      <c r="P162" s="116" t="s">
        <v>330</v>
      </c>
    </row>
    <row r="163" spans="3:19">
      <c r="D163" s="42"/>
      <c r="E163" s="48"/>
      <c r="F163" s="48"/>
      <c r="G163" s="48"/>
      <c r="H163" s="48"/>
      <c r="I163" s="48"/>
      <c r="J163" s="48"/>
      <c r="K163" s="40"/>
      <c r="L163" s="40"/>
      <c r="M163" s="40"/>
      <c r="N163" s="40"/>
      <c r="O163" s="40"/>
      <c r="P163" s="40"/>
      <c r="Q163" s="40"/>
      <c r="R163" s="24"/>
      <c r="S163" s="24"/>
    </row>
    <row r="164" spans="3:19" ht="12.75" hidden="1">
      <c r="E164" s="52" t="s">
        <v>204</v>
      </c>
      <c r="F164" s="127" t="e">
        <f>IF(#REF!="","",#REF!)</f>
        <v>#REF!</v>
      </c>
      <c r="G164" s="127"/>
      <c r="H164" s="53"/>
      <c r="I164" s="127" t="e">
        <f>IF(#REF!="","",#REF!)</f>
        <v>#REF!</v>
      </c>
      <c r="J164" s="127"/>
      <c r="K164" s="127"/>
      <c r="L164" s="53"/>
      <c r="M164" s="55"/>
      <c r="N164" s="55"/>
      <c r="O164" s="54"/>
      <c r="P164" s="40"/>
      <c r="Q164" s="40"/>
      <c r="R164" s="24"/>
      <c r="S164" s="24"/>
    </row>
    <row r="165" spans="3:19" ht="12.75" hidden="1">
      <c r="E165" s="56" t="s">
        <v>205</v>
      </c>
      <c r="F165" s="126" t="s">
        <v>176</v>
      </c>
      <c r="G165" s="126"/>
      <c r="H165" s="54"/>
      <c r="I165" s="126" t="s">
        <v>174</v>
      </c>
      <c r="J165" s="126"/>
      <c r="K165" s="126"/>
      <c r="L165" s="54"/>
      <c r="M165" s="126" t="s">
        <v>175</v>
      </c>
      <c r="N165" s="126"/>
      <c r="O165" s="52"/>
      <c r="P165" s="40"/>
      <c r="Q165" s="40"/>
      <c r="R165" s="24"/>
      <c r="S165" s="24"/>
    </row>
    <row r="166" spans="3:19" ht="12.75" hidden="1">
      <c r="E166" s="56" t="s">
        <v>206</v>
      </c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40"/>
      <c r="Q166" s="40"/>
      <c r="R166" s="24"/>
      <c r="S166" s="24"/>
    </row>
    <row r="167" spans="3:19" ht="12.75" hidden="1">
      <c r="E167" s="56" t="s">
        <v>207</v>
      </c>
      <c r="F167" s="127" t="e">
        <f>IF(#REF!="","",#REF!)</f>
        <v>#REF!</v>
      </c>
      <c r="G167" s="127"/>
      <c r="H167" s="127"/>
      <c r="I167" s="52"/>
      <c r="J167" s="56" t="s">
        <v>177</v>
      </c>
      <c r="K167" s="102"/>
      <c r="L167" s="52"/>
      <c r="M167" s="52"/>
      <c r="N167" s="52"/>
      <c r="O167" s="52"/>
      <c r="P167" s="40"/>
      <c r="Q167" s="40"/>
      <c r="R167" s="24"/>
      <c r="S167" s="24"/>
    </row>
    <row r="168" spans="3:19" ht="12.75" hidden="1">
      <c r="E168" s="52" t="s">
        <v>208</v>
      </c>
      <c r="F168" s="128" t="s">
        <v>178</v>
      </c>
      <c r="G168" s="128"/>
      <c r="H168" s="128"/>
      <c r="I168" s="52"/>
      <c r="J168" s="57" t="s">
        <v>179</v>
      </c>
      <c r="K168" s="57"/>
      <c r="L168" s="52"/>
      <c r="M168" s="52"/>
      <c r="N168" s="52"/>
      <c r="O168" s="52"/>
      <c r="P168" s="40"/>
      <c r="Q168" s="40"/>
      <c r="R168" s="24"/>
      <c r="S168" s="24"/>
    </row>
    <row r="169" spans="3:19"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24"/>
      <c r="S169" s="24"/>
    </row>
    <row r="170" spans="3:19"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24"/>
      <c r="S170" s="24"/>
    </row>
    <row r="171" spans="3:19"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24"/>
      <c r="S171" s="24"/>
    </row>
    <row r="172" spans="3:19"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24"/>
      <c r="S172" s="24"/>
    </row>
    <row r="173" spans="3:19"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24"/>
      <c r="S173" s="24"/>
    </row>
    <row r="174" spans="3:19"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24"/>
      <c r="S174" s="24"/>
    </row>
    <row r="175" spans="3:19"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24"/>
      <c r="S175" s="24"/>
    </row>
    <row r="176" spans="3:19"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24"/>
      <c r="S176" s="24"/>
    </row>
    <row r="177" spans="5:19"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24"/>
      <c r="S177" s="24"/>
    </row>
    <row r="178" spans="5:19"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24"/>
      <c r="S178" s="24"/>
    </row>
    <row r="179" spans="5:19"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24"/>
      <c r="S179" s="24"/>
    </row>
    <row r="180" spans="5:19"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24"/>
      <c r="S180" s="24"/>
    </row>
    <row r="181" spans="5:19"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24"/>
      <c r="S181" s="24"/>
    </row>
    <row r="182" spans="5:19"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24"/>
      <c r="S182" s="24"/>
    </row>
    <row r="183" spans="5:19"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24"/>
      <c r="S183" s="24"/>
    </row>
    <row r="184" spans="5:19"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24"/>
      <c r="S184" s="24"/>
    </row>
    <row r="185" spans="5:19"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24"/>
      <c r="S185" s="24"/>
    </row>
    <row r="186" spans="5:19"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24"/>
      <c r="S186" s="24"/>
    </row>
    <row r="187" spans="5:19"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24"/>
      <c r="S187" s="24"/>
    </row>
    <row r="188" spans="5:19"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24"/>
      <c r="S188" s="24"/>
    </row>
    <row r="189" spans="5:19"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24"/>
      <c r="S189" s="24"/>
    </row>
    <row r="190" spans="5:19"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24"/>
      <c r="S190" s="24"/>
    </row>
    <row r="191" spans="5:19"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24"/>
      <c r="S191" s="24"/>
    </row>
    <row r="192" spans="5:19"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24"/>
      <c r="S192" s="24"/>
    </row>
    <row r="193" spans="5:19"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24"/>
      <c r="S193" s="24"/>
    </row>
    <row r="194" spans="5:19"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</row>
    <row r="195" spans="5:19"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</row>
    <row r="196" spans="5:19"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</row>
    <row r="197" spans="5:19"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</row>
  </sheetData>
  <sheetProtection password="9154" sheet="1" objects="1" scenarios="1" formatColumns="0" formatRows="0" autoFilter="0"/>
  <mergeCells count="18">
    <mergeCell ref="D8:E8"/>
    <mergeCell ref="D11:D12"/>
    <mergeCell ref="D14:K14"/>
    <mergeCell ref="D62:K62"/>
    <mergeCell ref="E11:E12"/>
    <mergeCell ref="F11:F12"/>
    <mergeCell ref="G11:G12"/>
    <mergeCell ref="H11:K11"/>
    <mergeCell ref="D104:K104"/>
    <mergeCell ref="D108:K108"/>
    <mergeCell ref="D141:K141"/>
    <mergeCell ref="F164:G164"/>
    <mergeCell ref="I164:K164"/>
    <mergeCell ref="F165:G165"/>
    <mergeCell ref="I165:K165"/>
    <mergeCell ref="M165:N165"/>
    <mergeCell ref="F167:H167"/>
    <mergeCell ref="F168:H168"/>
  </mergeCells>
  <phoneticPr fontId="0" type="noConversion"/>
  <dataValidations count="2">
    <dataValidation type="decimal" allowBlank="1" showErrorMessage="1" errorTitle="Ошибка" error="Допускается ввод только действительных чисел!" sqref="G15:K18 G105:K107 G75:K93 G63:K66 G33:K51 G95:K103 G71:K73 G53:K61 G109:K140 G142:K162 G68:K69 G20:K26 G28:K31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89:E93 E22:E26 E47:E51 E73 E30:E31"/>
  </dataValidations>
  <printOptions horizontalCentered="1"/>
  <pageMargins left="0.24000000000000002" right="0.24000000000000002" top="0.24000000000000002" bottom="0.24000000000000002" header="0.24000000000000002" footer="0.24000000000000002"/>
  <pageSetup paperSize="9" scale="63" fitToHeight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FindEGRUL">
    <tabColor indexed="47"/>
  </sheetPr>
  <dimension ref="A1"/>
  <sheetViews>
    <sheetView showGridLines="0" showRowColHeaders="0" workbookViewId="0">
      <selection activeCell="K19" sqref="K19"/>
    </sheetView>
  </sheetViews>
  <sheetFormatPr defaultColWidth="9.140625" defaultRowHeight="12.75"/>
  <cols>
    <col min="1" max="16384" width="9.140625" style="80"/>
  </cols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zoomScaleNormal="85" workbookViewId="0">
      <selection activeCell="K22" sqref="K22"/>
    </sheetView>
  </sheetViews>
  <sheetFormatPr defaultColWidth="9.140625" defaultRowHeight="11.25"/>
  <cols>
    <col min="1" max="16384" width="9.140625" style="51"/>
  </cols>
  <sheetData/>
  <sheetProtection formatColumns="0" formatRows="0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"/>
  <sheetViews>
    <sheetView showGridLines="0" zoomScaleNormal="85" workbookViewId="0"/>
  </sheetViews>
  <sheetFormatPr defaultRowHeight="11.25"/>
  <sheetData/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 enableFormatConditionsCalculation="0">
    <tabColor indexed="47"/>
  </sheetPr>
  <dimension ref="A1"/>
  <sheetViews>
    <sheetView showGridLines="0" workbookViewId="0"/>
  </sheetViews>
  <sheetFormatPr defaultRowHeight="11.25"/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erlink">
    <tabColor indexed="47"/>
  </sheetPr>
  <dimension ref="A1"/>
  <sheetViews>
    <sheetView showGridLines="0" workbookViewId="0">
      <selection activeCell="K24" sqref="K24"/>
    </sheetView>
  </sheetViews>
  <sheetFormatPr defaultColWidth="9.140625" defaultRowHeight="15"/>
  <cols>
    <col min="1" max="16384" width="9.140625" style="4"/>
  </cols>
  <sheetData/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workbookViewId="0">
      <selection activeCell="J28" sqref="J28"/>
    </sheetView>
  </sheetViews>
  <sheetFormatPr defaultColWidth="9.140625" defaultRowHeight="11.25"/>
  <cols>
    <col min="1" max="16384" width="9.140625" style="41"/>
  </cols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tistic">
    <tabColor indexed="47"/>
  </sheetPr>
  <dimension ref="A1:C75"/>
  <sheetViews>
    <sheetView showGridLines="0" workbookViewId="0">
      <selection activeCell="C28" sqref="C28"/>
    </sheetView>
  </sheetViews>
  <sheetFormatPr defaultColWidth="9.140625" defaultRowHeight="11.25"/>
  <cols>
    <col min="1" max="1" width="20" style="41" customWidth="1"/>
    <col min="2" max="2" width="9.140625" style="41"/>
    <col min="3" max="3" width="22" style="41" customWidth="1"/>
    <col min="4" max="16384" width="9.140625" style="41"/>
  </cols>
  <sheetData>
    <row r="1" spans="1:3">
      <c r="A1" s="41">
        <v>75</v>
      </c>
    </row>
    <row r="2" spans="1:3">
      <c r="A2" s="41" t="s">
        <v>189</v>
      </c>
      <c r="B2" s="41" t="s">
        <v>190</v>
      </c>
      <c r="C2" s="41" t="s">
        <v>191</v>
      </c>
    </row>
    <row r="3" spans="1:3">
      <c r="A3" s="41" t="s">
        <v>195</v>
      </c>
      <c r="B3" s="41" t="s">
        <v>190</v>
      </c>
      <c r="C3" s="41" t="s">
        <v>191</v>
      </c>
    </row>
    <row r="4" spans="1:3">
      <c r="A4" s="41" t="s">
        <v>199</v>
      </c>
      <c r="B4" s="41" t="s">
        <v>190</v>
      </c>
      <c r="C4" s="41" t="s">
        <v>191</v>
      </c>
    </row>
    <row r="5" spans="1:3">
      <c r="A5" s="41" t="s">
        <v>276</v>
      </c>
      <c r="B5" s="41" t="s">
        <v>190</v>
      </c>
      <c r="C5" s="41" t="s">
        <v>191</v>
      </c>
    </row>
    <row r="6" spans="1:3">
      <c r="A6" s="41" t="s">
        <v>333</v>
      </c>
      <c r="B6" s="41" t="s">
        <v>190</v>
      </c>
      <c r="C6" s="41" t="s">
        <v>191</v>
      </c>
    </row>
    <row r="7" spans="1:3">
      <c r="A7" s="41" t="s">
        <v>337</v>
      </c>
      <c r="B7" s="41" t="s">
        <v>190</v>
      </c>
      <c r="C7" s="41" t="s">
        <v>191</v>
      </c>
    </row>
    <row r="8" spans="1:3">
      <c r="A8" s="41" t="s">
        <v>338</v>
      </c>
      <c r="B8" s="41" t="s">
        <v>190</v>
      </c>
      <c r="C8" s="41" t="s">
        <v>191</v>
      </c>
    </row>
    <row r="9" spans="1:3">
      <c r="A9" s="41" t="s">
        <v>343</v>
      </c>
      <c r="B9" s="41" t="s">
        <v>190</v>
      </c>
      <c r="C9" s="41" t="s">
        <v>191</v>
      </c>
    </row>
    <row r="10" spans="1:3">
      <c r="A10" s="41" t="s">
        <v>344</v>
      </c>
      <c r="B10" s="41" t="s">
        <v>190</v>
      </c>
      <c r="C10" s="41" t="s">
        <v>191</v>
      </c>
    </row>
    <row r="11" spans="1:3">
      <c r="A11" s="41" t="s">
        <v>345</v>
      </c>
      <c r="B11" s="41" t="s">
        <v>190</v>
      </c>
      <c r="C11" s="41" t="s">
        <v>191</v>
      </c>
    </row>
    <row r="12" spans="1:3">
      <c r="A12" s="41" t="s">
        <v>346</v>
      </c>
      <c r="B12" s="41" t="s">
        <v>190</v>
      </c>
      <c r="C12" s="41" t="s">
        <v>191</v>
      </c>
    </row>
    <row r="13" spans="1:3">
      <c r="A13" s="41" t="s">
        <v>347</v>
      </c>
      <c r="B13" s="41" t="s">
        <v>190</v>
      </c>
      <c r="C13" s="41" t="s">
        <v>191</v>
      </c>
    </row>
    <row r="14" spans="1:3">
      <c r="A14" s="41" t="s">
        <v>348</v>
      </c>
      <c r="B14" s="41" t="s">
        <v>190</v>
      </c>
      <c r="C14" s="41" t="s">
        <v>191</v>
      </c>
    </row>
    <row r="15" spans="1:3">
      <c r="A15" s="41" t="s">
        <v>349</v>
      </c>
      <c r="B15" s="41" t="s">
        <v>190</v>
      </c>
      <c r="C15" s="41" t="s">
        <v>191</v>
      </c>
    </row>
    <row r="16" spans="1:3">
      <c r="A16" s="41" t="s">
        <v>350</v>
      </c>
      <c r="B16" s="41" t="s">
        <v>190</v>
      </c>
      <c r="C16" s="41" t="s">
        <v>191</v>
      </c>
    </row>
    <row r="17" spans="1:3">
      <c r="A17" s="41" t="s">
        <v>351</v>
      </c>
      <c r="B17" s="41" t="s">
        <v>190</v>
      </c>
      <c r="C17" s="41" t="s">
        <v>191</v>
      </c>
    </row>
    <row r="18" spans="1:3">
      <c r="A18" s="41" t="s">
        <v>352</v>
      </c>
      <c r="B18" s="41" t="s">
        <v>190</v>
      </c>
      <c r="C18" s="41" t="s">
        <v>191</v>
      </c>
    </row>
    <row r="19" spans="1:3">
      <c r="A19" s="41" t="s">
        <v>353</v>
      </c>
      <c r="B19" s="41" t="s">
        <v>190</v>
      </c>
      <c r="C19" s="41" t="s">
        <v>191</v>
      </c>
    </row>
    <row r="20" spans="1:3">
      <c r="A20" s="41" t="s">
        <v>354</v>
      </c>
      <c r="B20" s="41" t="s">
        <v>190</v>
      </c>
      <c r="C20" s="41" t="s">
        <v>191</v>
      </c>
    </row>
    <row r="21" spans="1:3">
      <c r="A21" s="41" t="s">
        <v>355</v>
      </c>
      <c r="B21" s="41" t="s">
        <v>190</v>
      </c>
      <c r="C21" s="41" t="s">
        <v>191</v>
      </c>
    </row>
    <row r="22" spans="1:3">
      <c r="A22" s="41" t="s">
        <v>356</v>
      </c>
      <c r="B22" s="41" t="s">
        <v>190</v>
      </c>
      <c r="C22" s="41" t="s">
        <v>191</v>
      </c>
    </row>
    <row r="23" spans="1:3">
      <c r="A23" s="41" t="s">
        <v>357</v>
      </c>
      <c r="B23" s="41" t="s">
        <v>190</v>
      </c>
      <c r="C23" s="41" t="s">
        <v>191</v>
      </c>
    </row>
    <row r="24" spans="1:3">
      <c r="A24" s="41" t="s">
        <v>358</v>
      </c>
      <c r="B24" s="41" t="s">
        <v>190</v>
      </c>
      <c r="C24" s="41" t="s">
        <v>191</v>
      </c>
    </row>
    <row r="25" spans="1:3">
      <c r="A25" s="41" t="s">
        <v>359</v>
      </c>
      <c r="B25" s="41" t="s">
        <v>190</v>
      </c>
      <c r="C25" s="41" t="s">
        <v>191</v>
      </c>
    </row>
    <row r="26" spans="1:3">
      <c r="A26" s="41" t="s">
        <v>360</v>
      </c>
      <c r="B26" s="41" t="s">
        <v>190</v>
      </c>
      <c r="C26" s="41" t="s">
        <v>191</v>
      </c>
    </row>
    <row r="27" spans="1:3">
      <c r="A27" s="41" t="s">
        <v>362</v>
      </c>
      <c r="B27" s="41" t="s">
        <v>190</v>
      </c>
      <c r="C27" s="41" t="s">
        <v>191</v>
      </c>
    </row>
    <row r="28" spans="1:3">
      <c r="A28" s="41" t="s">
        <v>363</v>
      </c>
      <c r="B28" s="41" t="s">
        <v>190</v>
      </c>
      <c r="C28" s="41" t="s">
        <v>191</v>
      </c>
    </row>
    <row r="29" spans="1:3">
      <c r="A29" s="41" t="s">
        <v>364</v>
      </c>
      <c r="B29" s="41" t="s">
        <v>190</v>
      </c>
      <c r="C29" s="41" t="s">
        <v>191</v>
      </c>
    </row>
    <row r="30" spans="1:3">
      <c r="A30" s="41" t="s">
        <v>365</v>
      </c>
      <c r="B30" s="41" t="s">
        <v>190</v>
      </c>
      <c r="C30" s="41" t="s">
        <v>191</v>
      </c>
    </row>
    <row r="31" spans="1:3">
      <c r="A31" s="41" t="s">
        <v>366</v>
      </c>
      <c r="B31" s="41" t="s">
        <v>190</v>
      </c>
      <c r="C31" s="41" t="s">
        <v>191</v>
      </c>
    </row>
    <row r="32" spans="1:3">
      <c r="A32" s="41" t="s">
        <v>367</v>
      </c>
      <c r="B32" s="41" t="s">
        <v>190</v>
      </c>
      <c r="C32" s="41" t="s">
        <v>191</v>
      </c>
    </row>
    <row r="33" spans="1:3">
      <c r="A33" s="41" t="s">
        <v>368</v>
      </c>
      <c r="B33" s="41" t="s">
        <v>190</v>
      </c>
      <c r="C33" s="41" t="s">
        <v>191</v>
      </c>
    </row>
    <row r="34" spans="1:3">
      <c r="A34" s="41" t="s">
        <v>369</v>
      </c>
      <c r="B34" s="41" t="s">
        <v>190</v>
      </c>
      <c r="C34" s="41" t="s">
        <v>191</v>
      </c>
    </row>
    <row r="35" spans="1:3">
      <c r="A35" s="41" t="s">
        <v>492</v>
      </c>
      <c r="B35" s="41" t="s">
        <v>190</v>
      </c>
      <c r="C35" s="41" t="s">
        <v>191</v>
      </c>
    </row>
    <row r="36" spans="1:3">
      <c r="A36" s="41" t="s">
        <v>493</v>
      </c>
      <c r="B36" s="41" t="s">
        <v>190</v>
      </c>
      <c r="C36" s="41" t="s">
        <v>191</v>
      </c>
    </row>
    <row r="37" spans="1:3">
      <c r="A37" s="41" t="s">
        <v>494</v>
      </c>
      <c r="B37" s="41" t="s">
        <v>190</v>
      </c>
      <c r="C37" s="41" t="s">
        <v>191</v>
      </c>
    </row>
    <row r="38" spans="1:3">
      <c r="A38" s="41" t="s">
        <v>495</v>
      </c>
      <c r="B38" s="41" t="s">
        <v>190</v>
      </c>
      <c r="C38" s="41" t="s">
        <v>191</v>
      </c>
    </row>
    <row r="39" spans="1:3">
      <c r="A39" s="41" t="s">
        <v>523</v>
      </c>
      <c r="B39" s="41" t="s">
        <v>190</v>
      </c>
      <c r="C39" s="41" t="s">
        <v>191</v>
      </c>
    </row>
    <row r="40" spans="1:3">
      <c r="A40" s="41" t="s">
        <v>524</v>
      </c>
      <c r="B40" s="41" t="s">
        <v>190</v>
      </c>
      <c r="C40" s="41" t="s">
        <v>191</v>
      </c>
    </row>
    <row r="41" spans="1:3">
      <c r="A41" s="41" t="s">
        <v>525</v>
      </c>
      <c r="B41" s="41" t="s">
        <v>190</v>
      </c>
      <c r="C41" s="41" t="s">
        <v>191</v>
      </c>
    </row>
    <row r="42" spans="1:3">
      <c r="A42" s="41" t="s">
        <v>526</v>
      </c>
      <c r="B42" s="41" t="s">
        <v>190</v>
      </c>
      <c r="C42" s="41" t="s">
        <v>191</v>
      </c>
    </row>
    <row r="43" spans="1:3">
      <c r="A43" s="41" t="s">
        <v>527</v>
      </c>
      <c r="B43" s="41" t="s">
        <v>190</v>
      </c>
      <c r="C43" s="41" t="s">
        <v>191</v>
      </c>
    </row>
    <row r="44" spans="1:3">
      <c r="A44" s="41" t="s">
        <v>528</v>
      </c>
      <c r="B44" s="41" t="s">
        <v>190</v>
      </c>
      <c r="C44" s="41" t="s">
        <v>191</v>
      </c>
    </row>
    <row r="45" spans="1:3">
      <c r="A45" s="41" t="s">
        <v>531</v>
      </c>
      <c r="B45" s="41" t="s">
        <v>532</v>
      </c>
      <c r="C45" s="41" t="s">
        <v>191</v>
      </c>
    </row>
    <row r="46" spans="1:3">
      <c r="A46" s="41" t="s">
        <v>1126</v>
      </c>
      <c r="B46" s="41" t="s">
        <v>532</v>
      </c>
      <c r="C46" s="41" t="s">
        <v>191</v>
      </c>
    </row>
    <row r="47" spans="1:3">
      <c r="A47" s="41" t="s">
        <v>1137</v>
      </c>
      <c r="B47" s="41" t="s">
        <v>532</v>
      </c>
      <c r="C47" s="41" t="s">
        <v>191</v>
      </c>
    </row>
    <row r="48" spans="1:3">
      <c r="A48" s="41" t="s">
        <v>1144</v>
      </c>
      <c r="B48" s="41" t="s">
        <v>532</v>
      </c>
      <c r="C48" s="41" t="s">
        <v>191</v>
      </c>
    </row>
    <row r="49" spans="1:3">
      <c r="A49" s="41" t="s">
        <v>1150</v>
      </c>
      <c r="B49" s="41" t="s">
        <v>532</v>
      </c>
      <c r="C49" s="41" t="s">
        <v>191</v>
      </c>
    </row>
    <row r="50" spans="1:3">
      <c r="A50" s="41" t="s">
        <v>1154</v>
      </c>
      <c r="B50" s="41" t="s">
        <v>532</v>
      </c>
      <c r="C50" s="41" t="s">
        <v>191</v>
      </c>
    </row>
    <row r="51" spans="1:3">
      <c r="A51" s="41" t="s">
        <v>1155</v>
      </c>
      <c r="B51" s="41" t="s">
        <v>532</v>
      </c>
      <c r="C51" s="41" t="s">
        <v>191</v>
      </c>
    </row>
    <row r="52" spans="1:3">
      <c r="A52" s="41" t="s">
        <v>1156</v>
      </c>
      <c r="B52" s="41" t="s">
        <v>532</v>
      </c>
      <c r="C52" s="41" t="s">
        <v>191</v>
      </c>
    </row>
    <row r="53" spans="1:3">
      <c r="A53" s="41" t="s">
        <v>1157</v>
      </c>
      <c r="B53" s="41" t="s">
        <v>532</v>
      </c>
      <c r="C53" s="41" t="s">
        <v>191</v>
      </c>
    </row>
    <row r="54" spans="1:3">
      <c r="A54" s="41" t="s">
        <v>1158</v>
      </c>
      <c r="B54" s="41" t="s">
        <v>532</v>
      </c>
      <c r="C54" s="41" t="s">
        <v>191</v>
      </c>
    </row>
    <row r="55" spans="1:3">
      <c r="A55" s="41" t="s">
        <v>1165</v>
      </c>
      <c r="B55" s="41" t="s">
        <v>532</v>
      </c>
      <c r="C55" s="41" t="s">
        <v>191</v>
      </c>
    </row>
    <row r="56" spans="1:3">
      <c r="A56" s="41" t="s">
        <v>1166</v>
      </c>
      <c r="B56" s="41" t="s">
        <v>532</v>
      </c>
      <c r="C56" s="41" t="s">
        <v>191</v>
      </c>
    </row>
    <row r="57" spans="1:3">
      <c r="A57" s="41" t="s">
        <v>1173</v>
      </c>
      <c r="B57" s="41" t="s">
        <v>532</v>
      </c>
      <c r="C57" s="41" t="s">
        <v>191</v>
      </c>
    </row>
    <row r="58" spans="1:3">
      <c r="A58" s="41" t="s">
        <v>1174</v>
      </c>
      <c r="B58" s="41" t="s">
        <v>532</v>
      </c>
      <c r="C58" s="41" t="s">
        <v>191</v>
      </c>
    </row>
    <row r="59" spans="1:3">
      <c r="A59" s="41" t="s">
        <v>1175</v>
      </c>
      <c r="B59" s="41" t="s">
        <v>532</v>
      </c>
      <c r="C59" s="41" t="s">
        <v>191</v>
      </c>
    </row>
    <row r="60" spans="1:3">
      <c r="A60" s="41" t="s">
        <v>1176</v>
      </c>
      <c r="B60" s="41" t="s">
        <v>532</v>
      </c>
      <c r="C60" s="41" t="s">
        <v>191</v>
      </c>
    </row>
    <row r="61" spans="1:3">
      <c r="A61" s="41" t="s">
        <v>1177</v>
      </c>
      <c r="B61" s="41" t="s">
        <v>532</v>
      </c>
      <c r="C61" s="41" t="s">
        <v>191</v>
      </c>
    </row>
    <row r="62" spans="1:3">
      <c r="A62" s="41" t="s">
        <v>1178</v>
      </c>
      <c r="B62" s="41" t="s">
        <v>532</v>
      </c>
      <c r="C62" s="41" t="s">
        <v>191</v>
      </c>
    </row>
    <row r="63" spans="1:3">
      <c r="A63" s="41" t="s">
        <v>1179</v>
      </c>
      <c r="B63" s="41" t="s">
        <v>532</v>
      </c>
      <c r="C63" s="41" t="s">
        <v>191</v>
      </c>
    </row>
    <row r="64" spans="1:3">
      <c r="A64" s="41" t="s">
        <v>1180</v>
      </c>
      <c r="B64" s="41" t="s">
        <v>532</v>
      </c>
      <c r="C64" s="41" t="s">
        <v>191</v>
      </c>
    </row>
    <row r="65" spans="1:3">
      <c r="A65" s="41" t="s">
        <v>1181</v>
      </c>
      <c r="B65" s="41" t="s">
        <v>532</v>
      </c>
      <c r="C65" s="41" t="s">
        <v>191</v>
      </c>
    </row>
    <row r="66" spans="1:3">
      <c r="A66" s="41" t="s">
        <v>1182</v>
      </c>
      <c r="B66" s="41" t="s">
        <v>532</v>
      </c>
      <c r="C66" s="41" t="s">
        <v>191</v>
      </c>
    </row>
    <row r="67" spans="1:3">
      <c r="A67" s="41" t="s">
        <v>1183</v>
      </c>
      <c r="B67" s="41" t="s">
        <v>190</v>
      </c>
      <c r="C67" s="41" t="s">
        <v>191</v>
      </c>
    </row>
    <row r="68" spans="1:3">
      <c r="A68" s="41" t="s">
        <v>1186</v>
      </c>
      <c r="B68" s="41" t="s">
        <v>190</v>
      </c>
      <c r="C68" s="41" t="s">
        <v>191</v>
      </c>
    </row>
    <row r="69" spans="1:3">
      <c r="A69" s="41" t="s">
        <v>1187</v>
      </c>
      <c r="B69" s="41" t="s">
        <v>190</v>
      </c>
      <c r="C69" s="41" t="s">
        <v>191</v>
      </c>
    </row>
    <row r="70" spans="1:3">
      <c r="A70" s="41" t="s">
        <v>1188</v>
      </c>
      <c r="B70" s="41" t="s">
        <v>190</v>
      </c>
      <c r="C70" s="41" t="s">
        <v>191</v>
      </c>
    </row>
    <row r="71" spans="1:3">
      <c r="A71" s="41" t="s">
        <v>1190</v>
      </c>
      <c r="B71" s="41" t="s">
        <v>190</v>
      </c>
      <c r="C71" s="41" t="s">
        <v>191</v>
      </c>
    </row>
    <row r="72" spans="1:3">
      <c r="A72" s="41" t="s">
        <v>1191</v>
      </c>
      <c r="B72" s="41" t="s">
        <v>532</v>
      </c>
      <c r="C72" s="41" t="s">
        <v>191</v>
      </c>
    </row>
    <row r="73" spans="1:3">
      <c r="A73" s="41" t="s">
        <v>1207</v>
      </c>
      <c r="B73" s="41" t="s">
        <v>532</v>
      </c>
      <c r="C73" s="41" t="s">
        <v>191</v>
      </c>
    </row>
    <row r="74" spans="1:3">
      <c r="A74" s="41" t="s">
        <v>1208</v>
      </c>
      <c r="B74" s="41" t="s">
        <v>190</v>
      </c>
      <c r="C74" s="41" t="s">
        <v>1209</v>
      </c>
    </row>
    <row r="75" spans="1:3">
      <c r="A75" s="41" t="s">
        <v>1210</v>
      </c>
      <c r="B75" s="41" t="s">
        <v>190</v>
      </c>
      <c r="C75" s="41" t="s">
        <v>1209</v>
      </c>
    </row>
  </sheetData>
  <sheetProtection formatColumns="0" formatRows="0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TEHSHEET" enableFormatConditionsCalculation="0">
    <tabColor indexed="47"/>
  </sheetPr>
  <dimension ref="A1:G86"/>
  <sheetViews>
    <sheetView showGridLines="0" workbookViewId="0">
      <selection activeCell="M44" sqref="M44"/>
    </sheetView>
  </sheetViews>
  <sheetFormatPr defaultRowHeight="11.25"/>
  <cols>
    <col min="1" max="1" width="2.140625" bestFit="1" customWidth="1"/>
    <col min="2" max="2" width="35.85546875" customWidth="1"/>
    <col min="4" max="4" width="9.140625" style="7"/>
    <col min="5" max="5" width="7" customWidth="1"/>
    <col min="7" max="7" width="9.28515625" bestFit="1" customWidth="1"/>
    <col min="11" max="11" width="9.42578125" bestFit="1" customWidth="1"/>
    <col min="14" max="16" width="9.42578125" bestFit="1" customWidth="1"/>
    <col min="19" max="19" width="9.28515625" bestFit="1" customWidth="1"/>
    <col min="22" max="22" width="9.28515625" bestFit="1" customWidth="1"/>
    <col min="34" max="34" width="9.28515625" bestFit="1" customWidth="1"/>
    <col min="37" max="37" width="9.28515625" bestFit="1" customWidth="1"/>
    <col min="49" max="49" width="9.42578125" bestFit="1" customWidth="1"/>
    <col min="52" max="52" width="9.42578125" bestFit="1" customWidth="1"/>
  </cols>
  <sheetData>
    <row r="1" spans="1:7" ht="15">
      <c r="B1" s="11" t="s">
        <v>19</v>
      </c>
      <c r="C1" s="11"/>
      <c r="D1" s="6" t="s">
        <v>111</v>
      </c>
      <c r="E1" s="6" t="s">
        <v>127</v>
      </c>
      <c r="F1" s="58" t="s">
        <v>182</v>
      </c>
      <c r="G1" s="6" t="s">
        <v>193</v>
      </c>
    </row>
    <row r="2" spans="1:7">
      <c r="A2">
        <v>0</v>
      </c>
      <c r="B2" t="s">
        <v>20</v>
      </c>
      <c r="D2" s="8" t="s">
        <v>112</v>
      </c>
      <c r="E2">
        <v>2018</v>
      </c>
      <c r="F2" t="s">
        <v>183</v>
      </c>
      <c r="G2" s="7" t="s">
        <v>192</v>
      </c>
    </row>
    <row r="3" spans="1:7">
      <c r="B3" t="s">
        <v>21</v>
      </c>
      <c r="D3" s="8" t="s">
        <v>113</v>
      </c>
      <c r="E3">
        <v>2019</v>
      </c>
      <c r="F3" t="s">
        <v>184</v>
      </c>
      <c r="G3" s="7" t="s">
        <v>194</v>
      </c>
    </row>
    <row r="4" spans="1:7">
      <c r="B4" t="s">
        <v>22</v>
      </c>
      <c r="D4" s="8" t="s">
        <v>114</v>
      </c>
      <c r="E4">
        <v>2020</v>
      </c>
    </row>
    <row r="5" spans="1:7">
      <c r="B5" t="s">
        <v>24</v>
      </c>
      <c r="D5" s="8" t="s">
        <v>115</v>
      </c>
      <c r="E5" s="63">
        <v>2021</v>
      </c>
    </row>
    <row r="6" spans="1:7">
      <c r="B6" t="s">
        <v>25</v>
      </c>
      <c r="D6" s="8" t="s">
        <v>116</v>
      </c>
      <c r="E6" s="63">
        <v>2022</v>
      </c>
    </row>
    <row r="7" spans="1:7">
      <c r="B7" t="s">
        <v>26</v>
      </c>
      <c r="D7" s="8" t="s">
        <v>117</v>
      </c>
    </row>
    <row r="8" spans="1:7">
      <c r="B8" t="s">
        <v>27</v>
      </c>
      <c r="D8" s="8" t="s">
        <v>118</v>
      </c>
    </row>
    <row r="9" spans="1:7">
      <c r="B9" t="s">
        <v>28</v>
      </c>
      <c r="D9" s="8" t="s">
        <v>119</v>
      </c>
    </row>
    <row r="10" spans="1:7">
      <c r="B10" t="s">
        <v>29</v>
      </c>
      <c r="D10" s="8" t="s">
        <v>120</v>
      </c>
    </row>
    <row r="11" spans="1:7">
      <c r="B11" t="s">
        <v>23</v>
      </c>
      <c r="D11" s="8" t="s">
        <v>121</v>
      </c>
    </row>
    <row r="12" spans="1:7">
      <c r="B12" t="s">
        <v>98</v>
      </c>
      <c r="D12" s="8" t="s">
        <v>122</v>
      </c>
    </row>
    <row r="13" spans="1:7">
      <c r="B13" t="s">
        <v>100</v>
      </c>
      <c r="D13" s="8" t="s">
        <v>123</v>
      </c>
    </row>
    <row r="14" spans="1:7">
      <c r="B14" t="s">
        <v>181</v>
      </c>
      <c r="D14" s="23" t="s">
        <v>138</v>
      </c>
    </row>
    <row r="15" spans="1:7">
      <c r="B15" t="s">
        <v>30</v>
      </c>
    </row>
    <row r="16" spans="1:7">
      <c r="B16" t="s">
        <v>101</v>
      </c>
    </row>
    <row r="17" spans="2:4">
      <c r="B17" t="s">
        <v>31</v>
      </c>
    </row>
    <row r="18" spans="2:4">
      <c r="B18" t="s">
        <v>32</v>
      </c>
    </row>
    <row r="19" spans="2:4">
      <c r="B19" t="s">
        <v>33</v>
      </c>
    </row>
    <row r="20" spans="2:4">
      <c r="B20" t="s">
        <v>34</v>
      </c>
    </row>
    <row r="21" spans="2:4">
      <c r="B21" t="s">
        <v>35</v>
      </c>
    </row>
    <row r="22" spans="2:4">
      <c r="B22" t="s">
        <v>102</v>
      </c>
      <c r="D22" s="65" t="s">
        <v>196</v>
      </c>
    </row>
    <row r="23" spans="2:4">
      <c r="B23" t="s">
        <v>36</v>
      </c>
      <c r="D23" s="64" t="s">
        <v>197</v>
      </c>
    </row>
    <row r="24" spans="2:4">
      <c r="B24" t="s">
        <v>37</v>
      </c>
      <c r="D24" s="65" t="s">
        <v>198</v>
      </c>
    </row>
    <row r="25" spans="2:4">
      <c r="B25" t="s">
        <v>38</v>
      </c>
      <c r="D25" s="7" t="str">
        <f>"Необходимо ввести ссылку на обосновывающие материалы в формате: """ &amp; URL_FORMAT &amp; """ (смотри раздел ""Методология заполнения"" листа ""Инструкция"")"</f>
        <v>Необходимо ввести ссылку на обосновывающие материалы в формате: "https://portal.eias.ru/Portal/DownloadPage.aspx?type=12&amp;guid=????????-????-????-????-????????????" (смотри раздел "Методология заполнения" листа "Инструкция")</v>
      </c>
    </row>
    <row r="26" spans="2:4">
      <c r="B26" t="s">
        <v>39</v>
      </c>
    </row>
    <row r="27" spans="2:4">
      <c r="B27" t="s">
        <v>40</v>
      </c>
    </row>
    <row r="28" spans="2:4">
      <c r="B28" t="s">
        <v>41</v>
      </c>
    </row>
    <row r="29" spans="2:4">
      <c r="B29" t="s">
        <v>42</v>
      </c>
    </row>
    <row r="30" spans="2:4">
      <c r="B30" t="s">
        <v>43</v>
      </c>
    </row>
    <row r="31" spans="2:4">
      <c r="B31" t="s">
        <v>44</v>
      </c>
    </row>
    <row r="32" spans="2:4">
      <c r="B32" t="s">
        <v>45</v>
      </c>
    </row>
    <row r="33" spans="2:2">
      <c r="B33" t="s">
        <v>46</v>
      </c>
    </row>
    <row r="34" spans="2:2">
      <c r="B34" t="s">
        <v>99</v>
      </c>
    </row>
    <row r="35" spans="2:2">
      <c r="B35" t="s">
        <v>47</v>
      </c>
    </row>
    <row r="36" spans="2:2">
      <c r="B36" t="s">
        <v>48</v>
      </c>
    </row>
    <row r="37" spans="2:2">
      <c r="B37" t="s">
        <v>49</v>
      </c>
    </row>
    <row r="38" spans="2:2">
      <c r="B38" t="s">
        <v>50</v>
      </c>
    </row>
    <row r="39" spans="2:2">
      <c r="B39" t="s">
        <v>51</v>
      </c>
    </row>
    <row r="40" spans="2:2">
      <c r="B40" t="s">
        <v>52</v>
      </c>
    </row>
    <row r="41" spans="2:2">
      <c r="B41" t="s">
        <v>53</v>
      </c>
    </row>
    <row r="42" spans="2:2">
      <c r="B42" t="s">
        <v>54</v>
      </c>
    </row>
    <row r="43" spans="2:2">
      <c r="B43" t="s">
        <v>55</v>
      </c>
    </row>
    <row r="44" spans="2:2">
      <c r="B44" t="s">
        <v>56</v>
      </c>
    </row>
    <row r="45" spans="2:2">
      <c r="B45" t="s">
        <v>57</v>
      </c>
    </row>
    <row r="46" spans="2:2">
      <c r="B46" t="s">
        <v>58</v>
      </c>
    </row>
    <row r="47" spans="2:2">
      <c r="B47" t="s">
        <v>59</v>
      </c>
    </row>
    <row r="48" spans="2:2">
      <c r="B48" t="s">
        <v>60</v>
      </c>
    </row>
    <row r="49" spans="2:2">
      <c r="B49" t="s">
        <v>61</v>
      </c>
    </row>
    <row r="50" spans="2:2">
      <c r="B50" t="s">
        <v>62</v>
      </c>
    </row>
    <row r="51" spans="2:2">
      <c r="B51" t="s">
        <v>63</v>
      </c>
    </row>
    <row r="52" spans="2:2">
      <c r="B52" t="s">
        <v>64</v>
      </c>
    </row>
    <row r="53" spans="2:2">
      <c r="B53" t="s">
        <v>65</v>
      </c>
    </row>
    <row r="54" spans="2:2">
      <c r="B54" t="s">
        <v>66</v>
      </c>
    </row>
    <row r="55" spans="2:2">
      <c r="B55" t="s">
        <v>67</v>
      </c>
    </row>
    <row r="56" spans="2:2">
      <c r="B56" t="s">
        <v>180</v>
      </c>
    </row>
    <row r="57" spans="2:2">
      <c r="B57" t="s">
        <v>68</v>
      </c>
    </row>
    <row r="58" spans="2:2">
      <c r="B58" t="s">
        <v>69</v>
      </c>
    </row>
    <row r="59" spans="2:2">
      <c r="B59" t="s">
        <v>70</v>
      </c>
    </row>
    <row r="60" spans="2:2">
      <c r="B60" t="s">
        <v>71</v>
      </c>
    </row>
    <row r="61" spans="2:2">
      <c r="B61" t="s">
        <v>72</v>
      </c>
    </row>
    <row r="62" spans="2:2">
      <c r="B62" t="s">
        <v>73</v>
      </c>
    </row>
    <row r="63" spans="2:2">
      <c r="B63" t="s">
        <v>74</v>
      </c>
    </row>
    <row r="64" spans="2:2">
      <c r="B64" t="s">
        <v>75</v>
      </c>
    </row>
    <row r="65" spans="2:2">
      <c r="B65" t="s">
        <v>76</v>
      </c>
    </row>
    <row r="66" spans="2:2">
      <c r="B66" t="s">
        <v>77</v>
      </c>
    </row>
    <row r="67" spans="2:2">
      <c r="B67" t="s">
        <v>78</v>
      </c>
    </row>
    <row r="68" spans="2:2">
      <c r="B68" t="s">
        <v>79</v>
      </c>
    </row>
    <row r="69" spans="2:2">
      <c r="B69" t="s">
        <v>80</v>
      </c>
    </row>
    <row r="70" spans="2:2">
      <c r="B70" t="s">
        <v>81</v>
      </c>
    </row>
    <row r="71" spans="2:2">
      <c r="B71" t="s">
        <v>82</v>
      </c>
    </row>
    <row r="72" spans="2:2">
      <c r="B72" t="s">
        <v>83</v>
      </c>
    </row>
    <row r="73" spans="2:2">
      <c r="B73" t="s">
        <v>84</v>
      </c>
    </row>
    <row r="74" spans="2:2">
      <c r="B74" t="s">
        <v>85</v>
      </c>
    </row>
    <row r="75" spans="2:2">
      <c r="B75" t="s">
        <v>86</v>
      </c>
    </row>
    <row r="76" spans="2:2">
      <c r="B76" t="s">
        <v>87</v>
      </c>
    </row>
    <row r="77" spans="2:2">
      <c r="B77" t="s">
        <v>88</v>
      </c>
    </row>
    <row r="78" spans="2:2">
      <c r="B78" t="s">
        <v>89</v>
      </c>
    </row>
    <row r="79" spans="2:2">
      <c r="B79" t="s">
        <v>90</v>
      </c>
    </row>
    <row r="80" spans="2:2">
      <c r="B80" t="s">
        <v>91</v>
      </c>
    </row>
    <row r="81" spans="2:2">
      <c r="B81" t="s">
        <v>92</v>
      </c>
    </row>
    <row r="82" spans="2:2">
      <c r="B82" t="s">
        <v>93</v>
      </c>
    </row>
    <row r="83" spans="2:2">
      <c r="B83" t="s">
        <v>94</v>
      </c>
    </row>
    <row r="84" spans="2:2">
      <c r="B84" t="s">
        <v>95</v>
      </c>
    </row>
    <row r="85" spans="2:2">
      <c r="B85" t="s">
        <v>96</v>
      </c>
    </row>
    <row r="86" spans="2:2">
      <c r="B86" t="s">
        <v>97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t_union">
    <tabColor rgb="FFFFCC99"/>
  </sheetPr>
  <dimension ref="A1:O5"/>
  <sheetViews>
    <sheetView showGridLines="0" workbookViewId="0">
      <selection activeCell="D5" sqref="D5"/>
    </sheetView>
  </sheetViews>
  <sheetFormatPr defaultColWidth="9.140625" defaultRowHeight="15"/>
  <cols>
    <col min="1" max="1" width="8.5703125" style="3" customWidth="1"/>
    <col min="2" max="2" width="14.7109375" style="3" customWidth="1"/>
    <col min="3" max="3" width="3.28515625" style="3" customWidth="1"/>
    <col min="4" max="16384" width="9.140625" style="3"/>
  </cols>
  <sheetData>
    <row r="1" spans="1:15">
      <c r="B1" s="12"/>
      <c r="C1" s="12"/>
    </row>
    <row r="2" spans="1:15">
      <c r="A2" s="2" t="s">
        <v>141</v>
      </c>
      <c r="D2" s="49"/>
      <c r="E2" s="49"/>
    </row>
    <row r="3" spans="1:15" s="31" customFormat="1" ht="15" customHeight="1">
      <c r="C3" s="32" t="s">
        <v>0</v>
      </c>
      <c r="D3" s="50">
        <v>1</v>
      </c>
      <c r="E3" s="61"/>
    </row>
    <row r="4" spans="1:15">
      <c r="A4" s="77" t="s">
        <v>335</v>
      </c>
    </row>
    <row r="5" spans="1:15" s="39" customFormat="1" ht="15" customHeight="1">
      <c r="C5" s="32"/>
      <c r="D5" s="115"/>
      <c r="E5" s="82"/>
      <c r="F5" s="79"/>
      <c r="G5" s="96">
        <f>SUM(H5:K5)</f>
        <v>0</v>
      </c>
      <c r="H5" s="97"/>
      <c r="I5" s="97"/>
      <c r="J5" s="97"/>
      <c r="K5" s="98"/>
      <c r="L5" s="45"/>
      <c r="M5" s="85"/>
      <c r="N5" s="86"/>
      <c r="O5" s="86"/>
    </row>
  </sheetData>
  <phoneticPr fontId="0" type="noConversion"/>
  <dataValidations xWindow="1172" yWindow="574" count="3">
    <dataValidation type="textLength" operator="lessThanOrEqual" allowBlank="1" showInputMessage="1" showErrorMessage="1" errorTitle="Ошибка" error="Допускается ввод не более 900 символов!" sqref="E3">
      <formula1>900</formula1>
    </dataValidation>
    <dataValidation type="decimal" allowBlank="1" showErrorMessage="1" errorTitle="Ошибка" error="Допускается ввод только действительных чисел!" sqref="G5:K5">
      <formula1>-9.99999999999999E+23</formula1>
      <formula2>9.99999999999999E+23</formula2>
    </dataValidation>
    <dataValidation allowBlank="1" showInputMessage="1" promptTitle="Ввод" prompt="Для выбора организации необходимо два раза нажать левую клавишу мыши!" sqref="E5"/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E38"/>
  <sheetViews>
    <sheetView showGridLines="0" showRowColHeaders="0" workbookViewId="0">
      <selection activeCell="L29" sqref="L29"/>
    </sheetView>
  </sheetViews>
  <sheetFormatPr defaultRowHeight="11.25"/>
  <cols>
    <col min="1" max="1" width="25.28515625" bestFit="1" customWidth="1"/>
    <col min="2" max="2" width="21.140625" bestFit="1" customWidth="1"/>
  </cols>
  <sheetData>
    <row r="1" spans="1:3" ht="20.25" customHeight="1">
      <c r="A1" s="83" t="s">
        <v>6</v>
      </c>
      <c r="B1" s="83" t="s">
        <v>7</v>
      </c>
      <c r="C1" s="11"/>
    </row>
    <row r="2" spans="1:3">
      <c r="A2" s="1" t="s">
        <v>8</v>
      </c>
      <c r="B2" s="1" t="s">
        <v>171</v>
      </c>
    </row>
    <row r="3" spans="1:3">
      <c r="A3" s="1" t="s">
        <v>1</v>
      </c>
      <c r="B3" s="1" t="s">
        <v>12</v>
      </c>
    </row>
    <row r="4" spans="1:3">
      <c r="A4" s="1" t="s">
        <v>129</v>
      </c>
      <c r="B4" s="1" t="s">
        <v>124</v>
      </c>
    </row>
    <row r="5" spans="1:3">
      <c r="A5" s="1" t="s">
        <v>170</v>
      </c>
      <c r="B5" s="1" t="s">
        <v>9</v>
      </c>
    </row>
    <row r="6" spans="1:3">
      <c r="A6" s="1" t="s">
        <v>139</v>
      </c>
      <c r="B6" s="1" t="s">
        <v>131</v>
      </c>
    </row>
    <row r="7" spans="1:3">
      <c r="A7" s="1" t="s">
        <v>130</v>
      </c>
      <c r="B7" s="1" t="s">
        <v>172</v>
      </c>
    </row>
    <row r="8" spans="1:3">
      <c r="A8" s="1"/>
      <c r="B8" s="1" t="s">
        <v>173</v>
      </c>
    </row>
    <row r="9" spans="1:3">
      <c r="A9" s="1"/>
      <c r="B9" s="1" t="s">
        <v>103</v>
      </c>
    </row>
    <row r="10" spans="1:3">
      <c r="A10" s="1"/>
      <c r="B10" s="1" t="s">
        <v>125</v>
      </c>
    </row>
    <row r="11" spans="1:3">
      <c r="A11" s="1"/>
      <c r="B11" s="1" t="s">
        <v>185</v>
      </c>
    </row>
    <row r="12" spans="1:3">
      <c r="A12" s="1"/>
      <c r="B12" s="1" t="s">
        <v>186</v>
      </c>
    </row>
    <row r="13" spans="1:3">
      <c r="A13" s="1"/>
      <c r="B13" s="1" t="s">
        <v>10</v>
      </c>
    </row>
    <row r="14" spans="1:3">
      <c r="A14" s="1"/>
      <c r="B14" s="1" t="s">
        <v>339</v>
      </c>
    </row>
    <row r="15" spans="1:3">
      <c r="A15" s="1"/>
      <c r="B15" s="1" t="s">
        <v>11</v>
      </c>
    </row>
    <row r="16" spans="1:3">
      <c r="A16" s="1"/>
      <c r="B16" s="1" t="s">
        <v>340</v>
      </c>
    </row>
    <row r="17" spans="2:2">
      <c r="B17" s="1" t="s">
        <v>187</v>
      </c>
    </row>
    <row r="18" spans="2:2">
      <c r="B18" s="1" t="s">
        <v>13</v>
      </c>
    </row>
    <row r="19" spans="2:2">
      <c r="B19" s="1" t="s">
        <v>341</v>
      </c>
    </row>
    <row r="20" spans="2:2">
      <c r="B20" s="1" t="s">
        <v>188</v>
      </c>
    </row>
    <row r="21" spans="2:2">
      <c r="B21" s="1" t="s">
        <v>14</v>
      </c>
    </row>
    <row r="22" spans="2:2">
      <c r="B22" s="1" t="s">
        <v>2</v>
      </c>
    </row>
    <row r="23" spans="2:2">
      <c r="B23" s="1" t="s">
        <v>126</v>
      </c>
    </row>
    <row r="24" spans="2:2">
      <c r="B24" s="1" t="s">
        <v>342</v>
      </c>
    </row>
    <row r="33" spans="4:5" ht="18.75">
      <c r="D33" s="10"/>
    </row>
    <row r="38" spans="4:5" ht="18.75">
      <c r="E38" s="10"/>
    </row>
  </sheetData>
  <sheetProtection formatColumns="0" formatRows="0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01">
    <tabColor indexed="47"/>
  </sheetPr>
  <dimension ref="A1"/>
  <sheetViews>
    <sheetView workbookViewId="0">
      <selection activeCell="K31" sqref="K31"/>
    </sheetView>
  </sheetViews>
  <sheetFormatPr defaultColWidth="9.140625" defaultRowHeight="11.25"/>
  <cols>
    <col min="1" max="16384" width="9.140625" style="62"/>
  </cols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_11">
    <tabColor indexed="47"/>
  </sheetPr>
  <dimension ref="A1"/>
  <sheetViews>
    <sheetView workbookViewId="0">
      <selection activeCell="W44" sqref="W44"/>
    </sheetView>
  </sheetViews>
  <sheetFormatPr defaultRowHeight="11.25"/>
  <sheetData/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workbookViewId="0">
      <selection activeCell="K17" sqref="K17"/>
    </sheetView>
  </sheetViews>
  <sheetFormatPr defaultColWidth="9.140625" defaultRowHeight="11.25"/>
  <cols>
    <col min="1" max="16384" width="9.140625" style="5"/>
  </cols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66</vt:i4>
      </vt:variant>
    </vt:vector>
  </HeadingPairs>
  <TitlesOfParts>
    <vt:vector size="67" baseType="lpstr">
      <vt:lpstr>Отпуск ЭЭ сет организациями</vt:lpstr>
      <vt:lpstr>add_11_1</vt:lpstr>
      <vt:lpstr>add_11_2</vt:lpstr>
      <vt:lpstr>add_11_3</vt:lpstr>
      <vt:lpstr>add_11_4</vt:lpstr>
      <vt:lpstr>add_11_5</vt:lpstr>
      <vt:lpstr>add_11_6</vt:lpstr>
      <vt:lpstr>add_11_7</vt:lpstr>
      <vt:lpstr>add_11_8</vt:lpstr>
      <vt:lpstr>DaNet</vt:lpstr>
      <vt:lpstr>ENTITY_UL</vt:lpstr>
      <vt:lpstr>et_com</vt:lpstr>
      <vt:lpstr>et_org</vt:lpstr>
      <vt:lpstr>kod_stroki_1</vt:lpstr>
      <vt:lpstr>kod_stroki_2</vt:lpstr>
      <vt:lpstr>ks_1730</vt:lpstr>
      <vt:lpstr>ks_1750</vt:lpstr>
      <vt:lpstr>ks_1760</vt:lpstr>
      <vt:lpstr>ks_2020</vt:lpstr>
      <vt:lpstr>ks_2130</vt:lpstr>
      <vt:lpstr>ks_2340</vt:lpstr>
      <vt:lpstr>ks_2450</vt:lpstr>
      <vt:lpstr>ks_2550</vt:lpstr>
      <vt:lpstr>ks_700</vt:lpstr>
      <vt:lpstr>ks_720</vt:lpstr>
      <vt:lpstr>ks_730</vt:lpstr>
      <vt:lpstr>ks_990</vt:lpstr>
      <vt:lpstr>LIST_MR_MO_OKTMO</vt:lpstr>
      <vt:lpstr>logic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MONTH</vt:lpstr>
      <vt:lpstr>MR_LIST</vt:lpstr>
      <vt:lpstr>MSG_URL</vt:lpstr>
      <vt:lpstr>OKTMO_TYPE_LIST</vt:lpstr>
      <vt:lpstr>REESTR_EGRUL_RANGE</vt:lpstr>
      <vt:lpstr>REESTR_ORG_RANGE</vt:lpstr>
      <vt:lpstr>REGION</vt:lpstr>
      <vt:lpstr>start_11_1</vt:lpstr>
      <vt:lpstr>start_11_2</vt:lpstr>
      <vt:lpstr>start_11_3</vt:lpstr>
      <vt:lpstr>start_11_4</vt:lpstr>
      <vt:lpstr>start_11_5</vt:lpstr>
      <vt:lpstr>start_11_6</vt:lpstr>
      <vt:lpstr>start_11_7</vt:lpstr>
      <vt:lpstr>start_11_8</vt:lpstr>
      <vt:lpstr>type_report</vt:lpstr>
      <vt:lpstr>URL_FORMAT</vt:lpstr>
      <vt:lpstr>YEAR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title>
  <dc:subject>Сведения об отпуске (передаче) электроэнергии распределительными сетевыми организациями отдельным категориям потребителей (Приказ Росстата: Об утверждении формы  от  05.09.2018 №543)</dc:subject>
  <dc:creator>--</dc:creator>
  <cp:lastModifiedBy>Шугина Наталья Александровна</cp:lastModifiedBy>
  <cp:lastPrinted>2013-06-25T06:10:37Z</cp:lastPrinted>
  <dcterms:created xsi:type="dcterms:W3CDTF">2004-05-21T07:18:45Z</dcterms:created>
  <dcterms:modified xsi:type="dcterms:W3CDTF">2023-03-09T13:24:33Z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46EP.STX</vt:lpwstr>
  </property>
  <property fmtid="{D5CDD505-2E9C-101B-9397-08002B2CF9AE}" pid="4" name="Status">
    <vt:lpwstr>1</vt:lpwstr>
  </property>
  <property fmtid="{D5CDD505-2E9C-101B-9397-08002B2CF9AE}" pid="5" name="CurrentVersion">
    <vt:lpwstr>1.0</vt:lpwstr>
  </property>
  <property fmtid="{D5CDD505-2E9C-101B-9397-08002B2CF9AE}" pid="6" name="TemplateOperationMode">
    <vt:i4>3</vt:i4>
  </property>
  <property fmtid="{D5CDD505-2E9C-101B-9397-08002B2CF9AE}" pid="7" name="Periodicity">
    <vt:lpwstr>MTYR</vt:lpwstr>
  </property>
  <property fmtid="{D5CDD505-2E9C-101B-9397-08002B2CF9AE}" pid="8" name="TypePlanning">
    <vt:lpwstr>FACT</vt:lpwstr>
  </property>
  <property fmtid="{D5CDD505-2E9C-101B-9397-08002B2CF9AE}" pid="9" name="ProtectBook">
    <vt:i4>0</vt:i4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Keywords">
    <vt:lpwstr/>
  </property>
</Properties>
</file>